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150100税制課\001 税制担当\030 予算・決算\05 当初調定積算明細書\R06\00_当初調定積算明細書の作成\05_完成版\"/>
    </mc:Choice>
  </mc:AlternateContent>
  <xr:revisionPtr revIDLastSave="0" documentId="13_ncr:1_{FE28E2C2-C37D-460B-BE31-227DB0007FA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-1" sheetId="10" r:id="rId1"/>
    <sheet name="0" sheetId="9" r:id="rId2"/>
    <sheet name="1" sheetId="8" r:id="rId3"/>
    <sheet name="2" sheetId="43" r:id="rId4"/>
    <sheet name="3 " sheetId="44" r:id="rId5"/>
    <sheet name="4" sheetId="45" r:id="rId6"/>
    <sheet name="5" sheetId="49" r:id="rId7"/>
    <sheet name="6" sheetId="50" r:id="rId8"/>
    <sheet name="7" sheetId="46" r:id="rId9"/>
    <sheet name="8" sheetId="47" r:id="rId10"/>
    <sheet name="9" sheetId="48" r:id="rId11"/>
  </sheets>
  <externalReferences>
    <externalReference r:id="rId12"/>
  </externalReferences>
  <definedNames>
    <definedName name="_Fill" localSheetId="3" hidden="1">#REF!</definedName>
    <definedName name="_Fill" localSheetId="4" hidden="1">#REF!</definedName>
    <definedName name="_Fill" localSheetId="7" hidden="1">#REF!</definedName>
    <definedName name="_Fill" localSheetId="8" hidden="1">#REF!</definedName>
    <definedName name="_Fill" hidden="1">#REF!</definedName>
    <definedName name="a" localSheetId="3">#REF!</definedName>
    <definedName name="a" localSheetId="4">#REF!</definedName>
    <definedName name="a" localSheetId="8">#REF!</definedName>
    <definedName name="a">#REF!</definedName>
    <definedName name="aaaa">"オートシェイプ 31"</definedName>
    <definedName name="g" localSheetId="3">#REF!</definedName>
    <definedName name="g" localSheetId="4">#REF!</definedName>
    <definedName name="g" localSheetId="8">#REF!</definedName>
    <definedName name="g">#REF!</definedName>
    <definedName name="Ｈ１８郵便局手数料" localSheetId="3">#REF!</definedName>
    <definedName name="Ｈ１８郵便局手数料" localSheetId="4">#REF!</definedName>
    <definedName name="Ｈ１８郵便局手数料" localSheetId="8">#REF!</definedName>
    <definedName name="Ｈ１８郵便局手数料">#REF!</definedName>
    <definedName name="i" localSheetId="3">#REF!</definedName>
    <definedName name="i" localSheetId="4">#REF!</definedName>
    <definedName name="i" localSheetId="8">#REF!</definedName>
    <definedName name="i">#REF!</definedName>
    <definedName name="k" localSheetId="8">#REF!</definedName>
    <definedName name="k">#REF!</definedName>
    <definedName name="l" localSheetId="8">#REF!</definedName>
    <definedName name="l">#REF!</definedName>
    <definedName name="Module1.SAIZU" localSheetId="8">[1]!Module1.SAIZU</definedName>
    <definedName name="Module1.SAIZU">[1]!Module1.SAIZU</definedName>
    <definedName name="o" localSheetId="3">#REF!</definedName>
    <definedName name="o" localSheetId="4">#REF!</definedName>
    <definedName name="o" localSheetId="8">#REF!</definedName>
    <definedName name="o">#REF!</definedName>
    <definedName name="_xlnm.Print_Area" localSheetId="2">'1'!$A$1:$P$39</definedName>
    <definedName name="_xlnm.Print_Area" localSheetId="3">'2'!$A$1:$AJ$23</definedName>
    <definedName name="_xlnm.Print_Area" localSheetId="5">'4'!$A$1:$AT$24</definedName>
    <definedName name="_xlnm.Print_Area" localSheetId="6">'5'!$A$1:$BH$19</definedName>
    <definedName name="_xlnm.Print_Area" localSheetId="7">'6'!$A$1:$K$20</definedName>
    <definedName name="_xlnm.Print_Area" localSheetId="8">'7'!$A$1:$AD$35</definedName>
    <definedName name="q" localSheetId="3">#REF!</definedName>
    <definedName name="q" localSheetId="4">#REF!</definedName>
    <definedName name="q" localSheetId="8">#REF!</definedName>
    <definedName name="q">#REF!</definedName>
    <definedName name="SAIZU" localSheetId="3">'2'!SAIZU</definedName>
    <definedName name="SAIZU" localSheetId="4">'3 '!SAIZU</definedName>
    <definedName name="SAIZU" localSheetId="5">'4'!SAIZU</definedName>
    <definedName name="SAIZU" localSheetId="6">'5'!SAIZU</definedName>
    <definedName name="SAIZU" localSheetId="7">'6'!SAIZU</definedName>
    <definedName name="SAIZU" localSheetId="8">'7'!SAIZU</definedName>
    <definedName name="SAIZU" localSheetId="9">'8'!SAIZU</definedName>
    <definedName name="SAIZU" localSheetId="10">'9'!SAIZU</definedName>
    <definedName name="SAIZU">[0]!SAIZU</definedName>
    <definedName name="u" localSheetId="3">#REF!</definedName>
    <definedName name="u" localSheetId="4">#REF!</definedName>
    <definedName name="u" localSheetId="7">#REF!</definedName>
    <definedName name="u" localSheetId="8">#REF!</definedName>
    <definedName name="u">#REF!</definedName>
    <definedName name="y" localSheetId="3" hidden="1">#REF!</definedName>
    <definedName name="y" localSheetId="4" hidden="1">#REF!</definedName>
    <definedName name="y" localSheetId="8" hidden="1">#REF!</definedName>
    <definedName name="y" hidden="1">#REF!</definedName>
    <definedName name="z" localSheetId="8">#REF!</definedName>
    <definedName name="z">#REF!</definedName>
    <definedName name="あ" localSheetId="8">#REF!</definedName>
    <definedName name="あ">#REF!</definedName>
    <definedName name="あ１" localSheetId="8">#REF!</definedName>
    <definedName name="あ１">#REF!</definedName>
    <definedName name="あああ" localSheetId="3">'2'!あああ</definedName>
    <definedName name="あああ" localSheetId="4">'3 '!あああ</definedName>
    <definedName name="あああ" localSheetId="5">'4'!あああ</definedName>
    <definedName name="あああ" localSheetId="6">'5'!あああ</definedName>
    <definedName name="あああ" localSheetId="7">'6'!あああ</definedName>
    <definedName name="あああ" localSheetId="8">'7'!あああ</definedName>
    <definedName name="あああ" localSheetId="9">'8'!あああ</definedName>
    <definedName name="あああ" localSheetId="10">'9'!あああ</definedName>
    <definedName name="あああ">[0]!あああ</definedName>
    <definedName name="あああああ" localSheetId="3">'2'!あああああ</definedName>
    <definedName name="あああああ" localSheetId="4">'3 '!あああああ</definedName>
    <definedName name="あああああ" localSheetId="5">'4'!あああああ</definedName>
    <definedName name="あああああ" localSheetId="6">'5'!あああああ</definedName>
    <definedName name="あああああ" localSheetId="7">'6'!あああああ</definedName>
    <definedName name="あああああ" localSheetId="8">'7'!あああああ</definedName>
    <definedName name="あああああ" localSheetId="9">'8'!あああああ</definedName>
    <definedName name="あああああ" localSheetId="10">'9'!あああああ</definedName>
    <definedName name="あああああ">[0]!あああああ</definedName>
    <definedName name="い" localSheetId="3">'2'!い</definedName>
    <definedName name="い" localSheetId="4">'3 '!い</definedName>
    <definedName name="い" localSheetId="5">'4'!い</definedName>
    <definedName name="い" localSheetId="6">'5'!い</definedName>
    <definedName name="い" localSheetId="7">'6'!い</definedName>
    <definedName name="い" localSheetId="8">'7'!い</definedName>
    <definedName name="い" localSheetId="9">'8'!い</definedName>
    <definedName name="い" localSheetId="10">'9'!い</definedName>
    <definedName name="い">[0]!い</definedName>
    <definedName name="お" localSheetId="3">#REF!</definedName>
    <definedName name="お" localSheetId="4">#REF!</definedName>
    <definedName name="お" localSheetId="7">#REF!</definedName>
    <definedName name="お" localSheetId="8">#REF!</definedName>
    <definedName name="お">#REF!</definedName>
    <definedName name="おお" localSheetId="3" hidden="1">#REF!</definedName>
    <definedName name="おお" localSheetId="4" hidden="1">#REF!</definedName>
    <definedName name="おお" localSheetId="7" hidden="1">#REF!</definedName>
    <definedName name="おお" hidden="1">#REF!</definedName>
    <definedName name="ﾃﾞｰﾀｺｰﾄﾞ名称対応" localSheetId="8">#REF!</definedName>
    <definedName name="ﾃﾞｰﾀｺｰﾄﾞ名称対応">#REF!</definedName>
    <definedName name="ぽ" localSheetId="8">#REF!</definedName>
    <definedName name="ぽ">#REF!</definedName>
    <definedName name="課税範囲" localSheetId="8">#REF!</definedName>
    <definedName name="課税範囲">#REF!</definedName>
    <definedName name="見込み" localSheetId="8">#REF!</definedName>
    <definedName name="見込み">#REF!</definedName>
    <definedName name="見積" localSheetId="8">#REF!</definedName>
    <definedName name="見積">#REF!</definedName>
    <definedName name="前年" localSheetId="3">'2'!前年</definedName>
    <definedName name="前年" localSheetId="4">'3 '!前年</definedName>
    <definedName name="前年" localSheetId="5">'4'!前年</definedName>
    <definedName name="前年" localSheetId="6">'5'!前年</definedName>
    <definedName name="前年" localSheetId="7">'6'!前年</definedName>
    <definedName name="前年" localSheetId="8">'7'!前年</definedName>
    <definedName name="前年" localSheetId="9">'8'!前年</definedName>
    <definedName name="前年" localSheetId="10">'9'!前年</definedName>
    <definedName name="前年">[0]!前年</definedName>
    <definedName name="前年度" localSheetId="3">'2'!前年度</definedName>
    <definedName name="前年度" localSheetId="4">'3 '!前年度</definedName>
    <definedName name="前年度" localSheetId="5">'4'!前年度</definedName>
    <definedName name="前年度" localSheetId="6">'5'!前年度</definedName>
    <definedName name="前年度" localSheetId="7">'6'!前年度</definedName>
    <definedName name="前年度" localSheetId="8">'7'!前年度</definedName>
    <definedName name="前年度" localSheetId="9">'8'!前年度</definedName>
    <definedName name="前年度" localSheetId="10">'9'!前年度</definedName>
    <definedName name="前年度">[0]!前年度</definedName>
    <definedName name="前年度単価" localSheetId="3">'2'!前年度単価</definedName>
    <definedName name="前年度単価" localSheetId="4">'3 '!前年度単価</definedName>
    <definedName name="前年度単価" localSheetId="5">'4'!前年度単価</definedName>
    <definedName name="前年度単価" localSheetId="6">'5'!前年度単価</definedName>
    <definedName name="前年度単価" localSheetId="7">'6'!前年度単価</definedName>
    <definedName name="前年度単価" localSheetId="8">'7'!前年度単価</definedName>
    <definedName name="前年度単価" localSheetId="9">'8'!前年度単価</definedName>
    <definedName name="前年度単価" localSheetId="10">'9'!前年度単価</definedName>
    <definedName name="前年度単価">[0]!前年度単価</definedName>
    <definedName name="前年度単価表" localSheetId="3">'2'!前年度単価表</definedName>
    <definedName name="前年度単価表" localSheetId="4">'3 '!前年度単価表</definedName>
    <definedName name="前年度単価表" localSheetId="5">'4'!前年度単価表</definedName>
    <definedName name="前年度単価表" localSheetId="6">'5'!前年度単価表</definedName>
    <definedName name="前年度単価表" localSheetId="7">'6'!前年度単価表</definedName>
    <definedName name="前年度単価表" localSheetId="8">'7'!前年度単価表</definedName>
    <definedName name="前年度単価表" localSheetId="9">'8'!前年度単価表</definedName>
    <definedName name="前年度単価表" localSheetId="10">'9'!前年度単価表</definedName>
    <definedName name="前年度単価表">[0]!前年度単価表</definedName>
    <definedName name="単価" localSheetId="3">'2'!単価</definedName>
    <definedName name="単価" localSheetId="4">'3 '!単価</definedName>
    <definedName name="単価" localSheetId="5">'4'!単価</definedName>
    <definedName name="単価" localSheetId="6">'5'!単価</definedName>
    <definedName name="単価" localSheetId="7">'6'!単価</definedName>
    <definedName name="単価" localSheetId="8">'7'!単価</definedName>
    <definedName name="単価" localSheetId="9">'8'!単価</definedName>
    <definedName name="単価" localSheetId="10">'9'!単価</definedName>
    <definedName name="単価">[0]!単価</definedName>
    <definedName name="調定計" localSheetId="3">#REF!</definedName>
    <definedName name="調定計" localSheetId="4">#REF!</definedName>
    <definedName name="調定計" localSheetId="7">#REF!</definedName>
    <definedName name="調定計" localSheetId="8">#REF!</definedName>
    <definedName name="調定計">#REF!</definedName>
    <definedName name="調定範囲" localSheetId="3">#REF!</definedName>
    <definedName name="調定範囲" localSheetId="4">#REF!</definedName>
    <definedName name="調定範囲" localSheetId="8">#REF!</definedName>
    <definedName name="調定範囲">#REF!</definedName>
    <definedName name="範囲" localSheetId="8">#REF!</definedName>
    <definedName name="範囲">#REF!</definedName>
    <definedName name="負担" localSheetId="8" hidden="1">#REF!</definedName>
    <definedName name="負担" hidden="1">#REF!</definedName>
    <definedName name="負担金ギャラ" localSheetId="8" hidden="1">#REF!</definedName>
    <definedName name="負担金ギャラ" hidden="1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46" l="1"/>
  <c r="Z15" i="46"/>
  <c r="N6" i="43"/>
  <c r="W14" i="43"/>
  <c r="N7" i="43"/>
  <c r="F11" i="44"/>
  <c r="B11" i="44"/>
  <c r="N10" i="43"/>
  <c r="N9" i="43"/>
  <c r="Y22" i="43" l="1"/>
  <c r="W13" i="43"/>
  <c r="W12" i="43"/>
  <c r="AA11" i="43" l="1"/>
  <c r="W11" i="43"/>
  <c r="S11" i="43"/>
  <c r="N8" i="43"/>
  <c r="P4" i="46" l="1"/>
  <c r="R4" i="46"/>
  <c r="E15" i="48" l="1"/>
  <c r="C15" i="48"/>
  <c r="G14" i="48"/>
  <c r="G13" i="48"/>
  <c r="I6" i="48"/>
  <c r="F8" i="48"/>
  <c r="D8" i="48"/>
  <c r="H8" i="48" s="1"/>
  <c r="H7" i="48"/>
  <c r="G7" i="48"/>
  <c r="I4" i="48"/>
  <c r="H5" i="48"/>
  <c r="G5" i="48"/>
  <c r="I11" i="47"/>
  <c r="H11" i="47"/>
  <c r="G11" i="47"/>
  <c r="F11" i="47"/>
  <c r="H5" i="47"/>
  <c r="F5" i="47"/>
  <c r="I5" i="47"/>
  <c r="G5" i="47"/>
  <c r="S33" i="46"/>
  <c r="Z32" i="46"/>
  <c r="AC32" i="46" s="1"/>
  <c r="Z31" i="46"/>
  <c r="Z30" i="46"/>
  <c r="Z29" i="46"/>
  <c r="Y32" i="46"/>
  <c r="Y31" i="46"/>
  <c r="Y30" i="46"/>
  <c r="Y29" i="46"/>
  <c r="R32" i="46"/>
  <c r="R31" i="46"/>
  <c r="R30" i="46"/>
  <c r="R29" i="46"/>
  <c r="Q32" i="46"/>
  <c r="Q31" i="46"/>
  <c r="Q30" i="46"/>
  <c r="Q29" i="46"/>
  <c r="Z27" i="46"/>
  <c r="R27" i="46"/>
  <c r="Q27" i="46"/>
  <c r="Y27" i="46"/>
  <c r="R25" i="46"/>
  <c r="R24" i="46"/>
  <c r="Z25" i="46"/>
  <c r="Z24" i="46"/>
  <c r="Z26" i="46" s="1"/>
  <c r="R18" i="46"/>
  <c r="R17" i="46"/>
  <c r="Z17" i="46"/>
  <c r="R22" i="46"/>
  <c r="R21" i="46"/>
  <c r="R20" i="46"/>
  <c r="R19" i="46"/>
  <c r="Q17" i="46"/>
  <c r="Z19" i="46"/>
  <c r="Z18" i="46"/>
  <c r="Y22" i="46"/>
  <c r="Y21" i="46"/>
  <c r="Y20" i="46"/>
  <c r="Y19" i="46"/>
  <c r="Y18" i="46"/>
  <c r="Y17" i="46"/>
  <c r="R15" i="46"/>
  <c r="R14" i="46"/>
  <c r="R13" i="46"/>
  <c r="R12" i="46"/>
  <c r="Z12" i="46"/>
  <c r="AB29" i="46" l="1"/>
  <c r="AA32" i="46"/>
  <c r="AA30" i="46"/>
  <c r="AC17" i="46"/>
  <c r="AB32" i="46"/>
  <c r="AD29" i="46"/>
  <c r="Y23" i="46"/>
  <c r="AA17" i="46"/>
  <c r="AC18" i="46"/>
  <c r="AD12" i="46"/>
  <c r="G15" i="48"/>
  <c r="Y33" i="46"/>
  <c r="AB31" i="46"/>
  <c r="AA29" i="46"/>
  <c r="AB30" i="46"/>
  <c r="AC30" i="46"/>
  <c r="AC31" i="46"/>
  <c r="AC29" i="46"/>
  <c r="AD32" i="46"/>
  <c r="AA31" i="46"/>
  <c r="AD30" i="46"/>
  <c r="AD31" i="46"/>
  <c r="AD27" i="46"/>
  <c r="AA27" i="46"/>
  <c r="AB27" i="46"/>
  <c r="AC27" i="46"/>
  <c r="AD24" i="46"/>
  <c r="AD25" i="46"/>
  <c r="AC24" i="46"/>
  <c r="AC25" i="46"/>
  <c r="R26" i="46"/>
  <c r="AD17" i="46"/>
  <c r="AD19" i="46"/>
  <c r="AD18" i="46"/>
  <c r="AC19" i="46"/>
  <c r="AB17" i="46"/>
  <c r="R23" i="46"/>
  <c r="AC12" i="46"/>
  <c r="I8" i="48"/>
  <c r="AC2" i="46"/>
  <c r="V4" i="46"/>
  <c r="AD26" i="46" l="1"/>
  <c r="AC26" i="46"/>
  <c r="K19" i="50"/>
  <c r="K18" i="50"/>
  <c r="J19" i="50"/>
  <c r="J18" i="50"/>
  <c r="I19" i="50"/>
  <c r="I18" i="50"/>
  <c r="I20" i="50" s="1"/>
  <c r="K11" i="50"/>
  <c r="J11" i="50"/>
  <c r="I11" i="50"/>
  <c r="K9" i="50"/>
  <c r="K8" i="50"/>
  <c r="J9" i="50"/>
  <c r="J8" i="50"/>
  <c r="J10" i="50" s="1"/>
  <c r="I9" i="50"/>
  <c r="I8" i="50"/>
  <c r="K6" i="50"/>
  <c r="K5" i="50"/>
  <c r="J6" i="50"/>
  <c r="J5" i="50"/>
  <c r="J7" i="50" s="1"/>
  <c r="I6" i="50"/>
  <c r="I5" i="50"/>
  <c r="AR21" i="45"/>
  <c r="AR20" i="45"/>
  <c r="AR19" i="45"/>
  <c r="AN21" i="45"/>
  <c r="AN20" i="45"/>
  <c r="AN19" i="45"/>
  <c r="AL21" i="45"/>
  <c r="AL20" i="45"/>
  <c r="AL19" i="45"/>
  <c r="AL22" i="45" s="1"/>
  <c r="AF22" i="45"/>
  <c r="AC22" i="45"/>
  <c r="U22" i="45"/>
  <c r="R22" i="45"/>
  <c r="S18" i="49"/>
  <c r="AW18" i="49"/>
  <c r="AW17" i="49"/>
  <c r="AO17" i="49"/>
  <c r="AO10" i="49"/>
  <c r="AO7" i="49"/>
  <c r="AO8" i="49"/>
  <c r="AO9" i="49"/>
  <c r="AO6" i="49"/>
  <c r="AO5" i="49"/>
  <c r="AL18" i="45"/>
  <c r="AO13" i="45"/>
  <c r="AL13" i="45"/>
  <c r="AO6" i="45"/>
  <c r="AO7" i="45"/>
  <c r="AO8" i="45"/>
  <c r="AO9" i="45"/>
  <c r="AO10" i="45"/>
  <c r="AO11" i="45"/>
  <c r="AO12" i="45"/>
  <c r="AL6" i="45"/>
  <c r="AL7" i="45"/>
  <c r="AL8" i="45"/>
  <c r="AL9" i="45"/>
  <c r="AL10" i="45"/>
  <c r="AL11" i="45"/>
  <c r="AL12" i="45"/>
  <c r="AO5" i="45"/>
  <c r="AL5" i="45"/>
  <c r="AO4" i="45"/>
  <c r="AL4" i="45"/>
  <c r="I7" i="50" l="1"/>
  <c r="AO11" i="49"/>
  <c r="AR22" i="45"/>
  <c r="J20" i="50"/>
  <c r="I10" i="50"/>
  <c r="I12" i="50"/>
  <c r="J12" i="50"/>
  <c r="AN22" i="45"/>
  <c r="AD22" i="43"/>
  <c r="AD21" i="43"/>
  <c r="AA21" i="43"/>
  <c r="AA22" i="43"/>
  <c r="Y21" i="43"/>
  <c r="V22" i="43"/>
  <c r="V21" i="43"/>
  <c r="S22" i="43"/>
  <c r="S21" i="43"/>
  <c r="P23" i="43"/>
  <c r="M23" i="43"/>
  <c r="J22" i="43"/>
  <c r="J21" i="43"/>
  <c r="G23" i="43"/>
  <c r="AD23" i="43" s="1"/>
  <c r="D23" i="43"/>
  <c r="Y23" i="43" s="1"/>
  <c r="AA13" i="43"/>
  <c r="N13" i="43" s="1"/>
  <c r="AA12" i="43"/>
  <c r="S12" i="43"/>
  <c r="S13" i="43"/>
  <c r="W8" i="43"/>
  <c r="S8" i="43"/>
  <c r="N11" i="43"/>
  <c r="F12" i="43"/>
  <c r="AA14" i="43" l="1"/>
  <c r="N12" i="43"/>
  <c r="N14" i="43" s="1"/>
  <c r="AA23" i="43"/>
  <c r="V23" i="43"/>
  <c r="AI21" i="43"/>
  <c r="AF22" i="43"/>
  <c r="AF21" i="43"/>
  <c r="AI22" i="43"/>
  <c r="J23" i="43"/>
  <c r="S23" i="43"/>
  <c r="P16" i="45"/>
  <c r="AI23" i="43" l="1"/>
  <c r="AF23" i="43"/>
  <c r="G10" i="50"/>
  <c r="AA8" i="43" l="1"/>
  <c r="R8" i="8" l="1"/>
  <c r="R7" i="8"/>
  <c r="R6" i="8"/>
  <c r="V7" i="8" l="1"/>
  <c r="V8" i="8"/>
  <c r="V9" i="8"/>
  <c r="V10" i="8"/>
  <c r="V11" i="8"/>
  <c r="V12" i="8"/>
  <c r="V13" i="8"/>
  <c r="V14" i="8"/>
  <c r="V15" i="8"/>
  <c r="V16" i="8"/>
  <c r="V17" i="8"/>
  <c r="V18" i="8"/>
  <c r="V19" i="8"/>
  <c r="V20" i="8"/>
  <c r="V21" i="8"/>
  <c r="V22" i="8"/>
  <c r="V23" i="8"/>
  <c r="V24" i="8"/>
  <c r="V25" i="8"/>
  <c r="V26" i="8"/>
  <c r="V27" i="8"/>
  <c r="V28" i="8"/>
  <c r="V29" i="8"/>
  <c r="V30" i="8"/>
  <c r="V31" i="8"/>
  <c r="V32" i="8"/>
  <c r="V33" i="8"/>
  <c r="V34" i="8"/>
  <c r="V35" i="8"/>
  <c r="V36" i="8"/>
  <c r="V37" i="8"/>
  <c r="V38" i="8"/>
  <c r="V6" i="8"/>
  <c r="U6" i="8"/>
  <c r="U7" i="8"/>
  <c r="U8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S9" i="8"/>
  <c r="T9" i="8" s="1"/>
  <c r="S10" i="8"/>
  <c r="T10" i="8" s="1"/>
  <c r="S11" i="8"/>
  <c r="T11" i="8" s="1"/>
  <c r="S12" i="8"/>
  <c r="T12" i="8" s="1"/>
  <c r="S13" i="8"/>
  <c r="T13" i="8" s="1"/>
  <c r="S14" i="8"/>
  <c r="T14" i="8" s="1"/>
  <c r="S15" i="8"/>
  <c r="T15" i="8" s="1"/>
  <c r="S16" i="8"/>
  <c r="T16" i="8" s="1"/>
  <c r="S17" i="8"/>
  <c r="T17" i="8" s="1"/>
  <c r="S18" i="8"/>
  <c r="T18" i="8" s="1"/>
  <c r="S19" i="8"/>
  <c r="T19" i="8" s="1"/>
  <c r="S20" i="8"/>
  <c r="T20" i="8" s="1"/>
  <c r="S21" i="8"/>
  <c r="T21" i="8" s="1"/>
  <c r="S22" i="8"/>
  <c r="T22" i="8" s="1"/>
  <c r="S23" i="8"/>
  <c r="T23" i="8" s="1"/>
  <c r="S24" i="8"/>
  <c r="T24" i="8" s="1"/>
  <c r="S25" i="8"/>
  <c r="T25" i="8" s="1"/>
  <c r="S26" i="8"/>
  <c r="T26" i="8" s="1"/>
  <c r="S27" i="8"/>
  <c r="T27" i="8" s="1"/>
  <c r="S28" i="8"/>
  <c r="T28" i="8" s="1"/>
  <c r="S29" i="8"/>
  <c r="T29" i="8" s="1"/>
  <c r="S30" i="8"/>
  <c r="T30" i="8" s="1"/>
  <c r="S31" i="8"/>
  <c r="T31" i="8" s="1"/>
  <c r="S32" i="8"/>
  <c r="T32" i="8" s="1"/>
  <c r="S33" i="8"/>
  <c r="T33" i="8" s="1"/>
  <c r="S34" i="8"/>
  <c r="T34" i="8" s="1"/>
  <c r="S35" i="8"/>
  <c r="T35" i="8" s="1"/>
  <c r="S36" i="8"/>
  <c r="T36" i="8" s="1"/>
  <c r="S37" i="8"/>
  <c r="T37" i="8" s="1"/>
  <c r="S38" i="8"/>
  <c r="T38" i="8" s="1"/>
  <c r="S8" i="8"/>
  <c r="T8" i="8" s="1"/>
  <c r="S7" i="8"/>
  <c r="T7" i="8" s="1"/>
  <c r="S6" i="8"/>
  <c r="T6" i="8" s="1"/>
  <c r="F10" i="50" l="1"/>
  <c r="F7" i="50"/>
  <c r="F12" i="50" l="1"/>
  <c r="H20" i="50"/>
  <c r="G20" i="50"/>
  <c r="F20" i="50"/>
  <c r="E20" i="50"/>
  <c r="D20" i="50"/>
  <c r="C20" i="50"/>
  <c r="F15" i="50"/>
  <c r="C15" i="50"/>
  <c r="H10" i="50"/>
  <c r="E10" i="50"/>
  <c r="D10" i="50"/>
  <c r="K10" i="50" s="1"/>
  <c r="C10" i="50"/>
  <c r="H7" i="50"/>
  <c r="G7" i="50"/>
  <c r="G12" i="50" s="1"/>
  <c r="E7" i="50"/>
  <c r="D7" i="50"/>
  <c r="K7" i="50" s="1"/>
  <c r="C7" i="50"/>
  <c r="AK19" i="49"/>
  <c r="AF19" i="49"/>
  <c r="AA19" i="49"/>
  <c r="O19" i="49"/>
  <c r="J19" i="49"/>
  <c r="E19" i="49"/>
  <c r="AO18" i="49"/>
  <c r="S17" i="49"/>
  <c r="AA14" i="49"/>
  <c r="E14" i="49"/>
  <c r="Y11" i="49"/>
  <c r="I11" i="49"/>
  <c r="AH10" i="49"/>
  <c r="R10" i="49"/>
  <c r="BE10" i="49" s="1"/>
  <c r="AH9" i="49"/>
  <c r="R9" i="49"/>
  <c r="AH8" i="49"/>
  <c r="R8" i="49"/>
  <c r="AH7" i="49"/>
  <c r="R7" i="49"/>
  <c r="AH6" i="49"/>
  <c r="R6" i="49"/>
  <c r="AH5" i="49"/>
  <c r="R5" i="49"/>
  <c r="BE9" i="49" l="1"/>
  <c r="K20" i="50"/>
  <c r="H12" i="50"/>
  <c r="BB17" i="49"/>
  <c r="BF17" i="49"/>
  <c r="AW19" i="49"/>
  <c r="BF18" i="49"/>
  <c r="BB18" i="49"/>
  <c r="AX8" i="49"/>
  <c r="BE8" i="49"/>
  <c r="BE5" i="49"/>
  <c r="AX5" i="49"/>
  <c r="AX9" i="49"/>
  <c r="BE6" i="49"/>
  <c r="AX6" i="49"/>
  <c r="AX10" i="49"/>
  <c r="BE7" i="49"/>
  <c r="AX7" i="49"/>
  <c r="S19" i="49"/>
  <c r="X19" i="49" s="1"/>
  <c r="C12" i="50"/>
  <c r="E12" i="50"/>
  <c r="D12" i="50"/>
  <c r="K12" i="50" s="1"/>
  <c r="X18" i="49"/>
  <c r="R11" i="49"/>
  <c r="AO19" i="49"/>
  <c r="AH11" i="49"/>
  <c r="BE11" i="49" l="1"/>
  <c r="BB19" i="49"/>
  <c r="BF19" i="49"/>
  <c r="AT17" i="49"/>
  <c r="AX11" i="49"/>
  <c r="X17" i="49"/>
  <c r="AT19" i="49"/>
  <c r="AT18" i="49"/>
  <c r="F14" i="48" l="1"/>
  <c r="D14" i="48"/>
  <c r="F13" i="48"/>
  <c r="F15" i="48" s="1"/>
  <c r="D13" i="48"/>
  <c r="E11" i="48"/>
  <c r="C11" i="48"/>
  <c r="D8" i="47"/>
  <c r="B8" i="47"/>
  <c r="X33" i="46"/>
  <c r="W33" i="46"/>
  <c r="V33" i="46"/>
  <c r="T33" i="46"/>
  <c r="P33" i="46"/>
  <c r="O33" i="46"/>
  <c r="N33" i="46"/>
  <c r="L33" i="46"/>
  <c r="K33" i="46"/>
  <c r="R33" i="46"/>
  <c r="X26" i="46"/>
  <c r="W26" i="46"/>
  <c r="V26" i="46"/>
  <c r="U26" i="46"/>
  <c r="T26" i="46"/>
  <c r="S26" i="46"/>
  <c r="P26" i="46"/>
  <c r="O26" i="46"/>
  <c r="N26" i="46"/>
  <c r="M26" i="46"/>
  <c r="L26" i="46"/>
  <c r="K26" i="46"/>
  <c r="Y25" i="46"/>
  <c r="Q25" i="46"/>
  <c r="Y24" i="46"/>
  <c r="Q24" i="46"/>
  <c r="X23" i="46"/>
  <c r="W23" i="46"/>
  <c r="V23" i="46"/>
  <c r="U23" i="46"/>
  <c r="T23" i="46"/>
  <c r="S23" i="46"/>
  <c r="P23" i="46"/>
  <c r="O23" i="46"/>
  <c r="N23" i="46"/>
  <c r="M23" i="46"/>
  <c r="L23" i="46"/>
  <c r="K23" i="46"/>
  <c r="Z22" i="46"/>
  <c r="Q22" i="46"/>
  <c r="Z21" i="46"/>
  <c r="Q21" i="46"/>
  <c r="Z20" i="46"/>
  <c r="Q20" i="46"/>
  <c r="Q19" i="46"/>
  <c r="Q18" i="46"/>
  <c r="X16" i="46"/>
  <c r="W16" i="46"/>
  <c r="V16" i="46"/>
  <c r="U16" i="46"/>
  <c r="T16" i="46"/>
  <c r="S16" i="46"/>
  <c r="P16" i="46"/>
  <c r="O16" i="46"/>
  <c r="N16" i="46"/>
  <c r="M16" i="46"/>
  <c r="L16" i="46"/>
  <c r="K16" i="46"/>
  <c r="Y15" i="46"/>
  <c r="Q15" i="46"/>
  <c r="Z14" i="46"/>
  <c r="Y14" i="46"/>
  <c r="R16" i="46"/>
  <c r="Q14" i="46"/>
  <c r="Z13" i="46"/>
  <c r="Y13" i="46"/>
  <c r="Q13" i="46"/>
  <c r="Y12" i="46"/>
  <c r="Q12" i="46"/>
  <c r="AA16" i="45"/>
  <c r="Z14" i="45"/>
  <c r="V14" i="45"/>
  <c r="N14" i="45"/>
  <c r="J14" i="45"/>
  <c r="AD13" i="45"/>
  <c r="R13" i="45"/>
  <c r="AD12" i="45"/>
  <c r="R12" i="45"/>
  <c r="AD11" i="45"/>
  <c r="R11" i="45"/>
  <c r="AD10" i="45"/>
  <c r="R10" i="45"/>
  <c r="AD9" i="45"/>
  <c r="R9" i="45"/>
  <c r="AD8" i="45"/>
  <c r="R8" i="45"/>
  <c r="AD7" i="45"/>
  <c r="R7" i="45"/>
  <c r="AD6" i="45"/>
  <c r="R6" i="45"/>
  <c r="AD5" i="45"/>
  <c r="R5" i="45"/>
  <c r="AD4" i="45"/>
  <c r="R4" i="45"/>
  <c r="D15" i="48" l="1"/>
  <c r="I15" i="48" s="1"/>
  <c r="H13" i="48"/>
  <c r="I13" i="48"/>
  <c r="I14" i="48"/>
  <c r="H14" i="48"/>
  <c r="AA24" i="46"/>
  <c r="Q26" i="46"/>
  <c r="AB24" i="46"/>
  <c r="AB25" i="46"/>
  <c r="AA25" i="46"/>
  <c r="AD22" i="46"/>
  <c r="AC22" i="46"/>
  <c r="AD20" i="46"/>
  <c r="AC20" i="46"/>
  <c r="AD21" i="46"/>
  <c r="AC21" i="46"/>
  <c r="AB18" i="46"/>
  <c r="AA18" i="46"/>
  <c r="AA19" i="46"/>
  <c r="AB19" i="46"/>
  <c r="AB22" i="46"/>
  <c r="AA22" i="46"/>
  <c r="K28" i="46"/>
  <c r="K34" i="46" s="1"/>
  <c r="L28" i="46"/>
  <c r="L34" i="46" s="1"/>
  <c r="AA20" i="46"/>
  <c r="AB20" i="46"/>
  <c r="AA21" i="46"/>
  <c r="AB21" i="46"/>
  <c r="AC14" i="46"/>
  <c r="AD14" i="46"/>
  <c r="AD15" i="46"/>
  <c r="AC15" i="46"/>
  <c r="AD13" i="46"/>
  <c r="AC13" i="46"/>
  <c r="AA15" i="46"/>
  <c r="AB15" i="46"/>
  <c r="AB12" i="46"/>
  <c r="AA12" i="46"/>
  <c r="AB13" i="46"/>
  <c r="AA13" i="46"/>
  <c r="AB14" i="46"/>
  <c r="AA14" i="46"/>
  <c r="AL14" i="45"/>
  <c r="AO14" i="45"/>
  <c r="AH13" i="45"/>
  <c r="AR13" i="45"/>
  <c r="AH7" i="45"/>
  <c r="AR7" i="45"/>
  <c r="AH8" i="45"/>
  <c r="AR8" i="45"/>
  <c r="AR4" i="45"/>
  <c r="AH4" i="45"/>
  <c r="AH5" i="45"/>
  <c r="AR5" i="45"/>
  <c r="AH12" i="45"/>
  <c r="AR12" i="45"/>
  <c r="AR9" i="45"/>
  <c r="AH9" i="45"/>
  <c r="AH10" i="45"/>
  <c r="AR10" i="45"/>
  <c r="AR11" i="45"/>
  <c r="AH11" i="45"/>
  <c r="AH6" i="45"/>
  <c r="AR6" i="45"/>
  <c r="U18" i="45"/>
  <c r="U23" i="45" s="1"/>
  <c r="Y23" i="45" s="1"/>
  <c r="R14" i="45"/>
  <c r="AF18" i="45"/>
  <c r="AD14" i="45"/>
  <c r="O28" i="46"/>
  <c r="O34" i="46" s="1"/>
  <c r="V28" i="46"/>
  <c r="V34" i="46" s="1"/>
  <c r="W28" i="46"/>
  <c r="W34" i="46" s="1"/>
  <c r="U28" i="46"/>
  <c r="U34" i="46" s="1"/>
  <c r="X28" i="46"/>
  <c r="X34" i="46" s="1"/>
  <c r="S28" i="46"/>
  <c r="S34" i="46" s="1"/>
  <c r="N28" i="46"/>
  <c r="N34" i="46" s="1"/>
  <c r="P28" i="46"/>
  <c r="P34" i="46" s="1"/>
  <c r="Z33" i="46"/>
  <c r="AD33" i="46" s="1"/>
  <c r="M28" i="46"/>
  <c r="M34" i="46" s="1"/>
  <c r="Q16" i="46"/>
  <c r="T28" i="46"/>
  <c r="T34" i="46" s="1"/>
  <c r="Y16" i="46"/>
  <c r="R28" i="46"/>
  <c r="Q33" i="46"/>
  <c r="Y26" i="46"/>
  <c r="Q23" i="46"/>
  <c r="Z23" i="46"/>
  <c r="Z16" i="46"/>
  <c r="AC16" i="46" s="1"/>
  <c r="AD16" i="46" l="1"/>
  <c r="AB33" i="46"/>
  <c r="AA33" i="46"/>
  <c r="H15" i="48"/>
  <c r="AC33" i="46"/>
  <c r="Y28" i="46"/>
  <c r="Y34" i="46" s="1"/>
  <c r="AA26" i="46"/>
  <c r="AB26" i="46"/>
  <c r="AC23" i="46"/>
  <c r="AD23" i="46"/>
  <c r="AA23" i="46"/>
  <c r="AB23" i="46"/>
  <c r="Q28" i="46"/>
  <c r="Q34" i="46" s="1"/>
  <c r="AB16" i="46"/>
  <c r="AA16" i="46"/>
  <c r="R34" i="46"/>
  <c r="Y22" i="45"/>
  <c r="Y19" i="45"/>
  <c r="Y18" i="45"/>
  <c r="Y21" i="45"/>
  <c r="AN18" i="45"/>
  <c r="AR18" i="45"/>
  <c r="AR14" i="45"/>
  <c r="AH14" i="45"/>
  <c r="AF23" i="45"/>
  <c r="AJ23" i="45" s="1"/>
  <c r="Z28" i="46"/>
  <c r="AD28" i="46" s="1"/>
  <c r="AB34" i="46" l="1"/>
  <c r="AA34" i="46"/>
  <c r="AC28" i="46"/>
  <c r="AN23" i="45"/>
  <c r="AJ20" i="45"/>
  <c r="AJ22" i="45"/>
  <c r="AJ21" i="45"/>
  <c r="AJ18" i="45"/>
  <c r="AR23" i="45"/>
  <c r="AC3" i="46"/>
  <c r="AB28" i="46"/>
  <c r="AA28" i="46"/>
  <c r="AJ19" i="45"/>
  <c r="Z34" i="46"/>
  <c r="AC34" i="46" s="1"/>
  <c r="AC4" i="46" l="1"/>
  <c r="AD34" i="46"/>
  <c r="F15" i="44" l="1"/>
  <c r="S14" i="4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諏訪間　光</author>
  </authors>
  <commentList>
    <comment ref="BE9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諏訪間　光:</t>
        </r>
        <r>
          <rPr>
            <sz val="9"/>
            <color indexed="81"/>
            <rFont val="ＭＳ Ｐゴシック"/>
            <family val="3"/>
            <charset val="128"/>
          </rPr>
          <t xml:space="preserve">
四捨五入の関係上、ここだけ関数はラウンドダウン</t>
        </r>
      </text>
    </comment>
  </commentList>
</comments>
</file>

<file path=xl/sharedStrings.xml><?xml version="1.0" encoding="utf-8"?>
<sst xmlns="http://schemas.openxmlformats.org/spreadsheetml/2006/main" count="541" uniqueCount="324">
  <si>
    <t>市民税個人分の納税義務者に関する調べ</t>
  </si>
  <si>
    <t>徴収区分</t>
  </si>
  <si>
    <t>普通徴収</t>
  </si>
  <si>
    <t>特別徴収</t>
  </si>
  <si>
    <t>計</t>
  </si>
  <si>
    <t>市民税個人分の徴収区分に関する調べ</t>
  </si>
  <si>
    <t>(千円)</t>
  </si>
  <si>
    <t>一般所得分</t>
  </si>
  <si>
    <t>短期譲渡所得分</t>
  </si>
  <si>
    <t>長期譲渡所得分</t>
  </si>
  <si>
    <t>※  （  ）内は併課を含む</t>
  </si>
  <si>
    <t>市民税法人分に関する調べ</t>
    <rPh sb="0" eb="3">
      <t>シミンゼイ</t>
    </rPh>
    <rPh sb="3" eb="6">
      <t>ホウジンブン</t>
    </rPh>
    <rPh sb="7" eb="8">
      <t>カン</t>
    </rPh>
    <rPh sb="10" eb="11">
      <t>シラ</t>
    </rPh>
    <phoneticPr fontId="12"/>
  </si>
  <si>
    <t>差引増減</t>
    <rPh sb="0" eb="2">
      <t>サシヒキ</t>
    </rPh>
    <rPh sb="2" eb="4">
      <t>ゾウゲン</t>
    </rPh>
    <phoneticPr fontId="12"/>
  </si>
  <si>
    <t>法人税割</t>
    <rPh sb="0" eb="3">
      <t>ホウジンゼイ</t>
    </rPh>
    <rPh sb="3" eb="4">
      <t>ワリ</t>
    </rPh>
    <phoneticPr fontId="12"/>
  </si>
  <si>
    <t>計</t>
    <rPh sb="0" eb="1">
      <t>ケイ</t>
    </rPh>
    <phoneticPr fontId="12"/>
  </si>
  <si>
    <t>農業・林業・鉱業</t>
    <rPh sb="0" eb="2">
      <t>ノウギョウ</t>
    </rPh>
    <rPh sb="3" eb="5">
      <t>リンギョウ</t>
    </rPh>
    <rPh sb="6" eb="8">
      <t>コウギョウ</t>
    </rPh>
    <phoneticPr fontId="12"/>
  </si>
  <si>
    <t>建設業</t>
    <rPh sb="0" eb="3">
      <t>ケンセツギョウ</t>
    </rPh>
    <phoneticPr fontId="12"/>
  </si>
  <si>
    <t>製造業</t>
    <rPh sb="0" eb="3">
      <t>セイゾウギョウ</t>
    </rPh>
    <phoneticPr fontId="12"/>
  </si>
  <si>
    <t>卸売業・小売業</t>
    <rPh sb="0" eb="3">
      <t>オロシウリギョウ</t>
    </rPh>
    <rPh sb="4" eb="7">
      <t>コウリギョウ</t>
    </rPh>
    <phoneticPr fontId="12"/>
  </si>
  <si>
    <t>金融業・保険業</t>
    <rPh sb="0" eb="3">
      <t>キンユウギョウ</t>
    </rPh>
    <rPh sb="4" eb="7">
      <t>ホケンギョウ</t>
    </rPh>
    <phoneticPr fontId="12"/>
  </si>
  <si>
    <t>不動産業</t>
    <rPh sb="0" eb="4">
      <t>フドウサンギョウ</t>
    </rPh>
    <phoneticPr fontId="12"/>
  </si>
  <si>
    <t>運輸通信業</t>
    <rPh sb="0" eb="2">
      <t>ウンユ</t>
    </rPh>
    <rPh sb="2" eb="5">
      <t>ツウシンギョウ</t>
    </rPh>
    <phoneticPr fontId="12"/>
  </si>
  <si>
    <t>電気・ガス供給</t>
    <rPh sb="0" eb="2">
      <t>デンキ</t>
    </rPh>
    <rPh sb="5" eb="7">
      <t>キョウキュウ</t>
    </rPh>
    <phoneticPr fontId="12"/>
  </si>
  <si>
    <t>サービス業</t>
    <rPh sb="4" eb="5">
      <t>ギョウ</t>
    </rPh>
    <phoneticPr fontId="12"/>
  </si>
  <si>
    <t>その他</t>
    <rPh sb="2" eb="3">
      <t>タ</t>
    </rPh>
    <phoneticPr fontId="12"/>
  </si>
  <si>
    <t>税額</t>
    <rPh sb="0" eb="2">
      <t>ゼイガク</t>
    </rPh>
    <phoneticPr fontId="12"/>
  </si>
  <si>
    <t>構成比</t>
    <rPh sb="0" eb="3">
      <t>コウセイヒ</t>
    </rPh>
    <phoneticPr fontId="12"/>
  </si>
  <si>
    <t>資本金等の額 　5億円超、10億円以下</t>
    <rPh sb="0" eb="2">
      <t>シホン</t>
    </rPh>
    <rPh sb="2" eb="3">
      <t>キン</t>
    </rPh>
    <rPh sb="3" eb="4">
      <t>トウ</t>
    </rPh>
    <rPh sb="5" eb="6">
      <t>ガク</t>
    </rPh>
    <rPh sb="9" eb="11">
      <t>オクエン</t>
    </rPh>
    <rPh sb="11" eb="12">
      <t>チョウ</t>
    </rPh>
    <rPh sb="15" eb="17">
      <t>オクエン</t>
    </rPh>
    <rPh sb="17" eb="19">
      <t>イカ</t>
    </rPh>
    <phoneticPr fontId="12"/>
  </si>
  <si>
    <t>上記以外のもの</t>
    <rPh sb="0" eb="2">
      <t>ジョウキ</t>
    </rPh>
    <rPh sb="2" eb="4">
      <t>イガイ</t>
    </rPh>
    <phoneticPr fontId="12"/>
  </si>
  <si>
    <t>差　　引　　増　　減</t>
  </si>
  <si>
    <t>税額</t>
  </si>
  <si>
    <t>－</t>
  </si>
  <si>
    <t>軽　自　動　車</t>
  </si>
  <si>
    <t>乗用</t>
  </si>
  <si>
    <t>４</t>
  </si>
  <si>
    <t>貨物用</t>
  </si>
  <si>
    <t>自家用</t>
  </si>
  <si>
    <t>軽減税率分</t>
    <rPh sb="0" eb="2">
      <t>ケイゲン</t>
    </rPh>
    <rPh sb="2" eb="4">
      <t>ゼイリツ</t>
    </rPh>
    <rPh sb="4" eb="5">
      <t>ブン</t>
    </rPh>
    <phoneticPr fontId="4"/>
  </si>
  <si>
    <t>原動機付自転車</t>
    <rPh sb="0" eb="4">
      <t>ゲンドウキツ</t>
    </rPh>
    <rPh sb="4" eb="7">
      <t>ジテンシャ</t>
    </rPh>
    <phoneticPr fontId="4"/>
  </si>
  <si>
    <t>２輪の小型自動車</t>
    <rPh sb="1" eb="2">
      <t>リン</t>
    </rPh>
    <rPh sb="3" eb="5">
      <t>コガタ</t>
    </rPh>
    <rPh sb="5" eb="8">
      <t>ジドウシャ</t>
    </rPh>
    <phoneticPr fontId="4"/>
  </si>
  <si>
    <t>藤沢市財務部　</t>
    <rPh sb="3" eb="5">
      <t>ザイム</t>
    </rPh>
    <rPh sb="5" eb="6">
      <t>ブ</t>
    </rPh>
    <phoneticPr fontId="6"/>
  </si>
  <si>
    <t>市税調定見込額明細書--------------------------------------</t>
  </si>
  <si>
    <t>１</t>
  </si>
  <si>
    <t>市民税個人分の納税義務者に関する調べ----------------------</t>
  </si>
  <si>
    <t>２</t>
  </si>
  <si>
    <t>市民税個人分の徴収区分に関する調べ------------------------</t>
  </si>
  <si>
    <t>市民税個人分の所得及び所得割税額に関する調べ--------------</t>
  </si>
  <si>
    <t>３</t>
  </si>
  <si>
    <t>市民税法人分に関する調べ----------------------------------</t>
  </si>
  <si>
    <t>固定資産税土地分に関する調べ------------------------------</t>
  </si>
  <si>
    <t>５</t>
  </si>
  <si>
    <t>固定資産税家屋分に関する調べ------------------------------</t>
  </si>
  <si>
    <t>５</t>
    <phoneticPr fontId="6"/>
  </si>
  <si>
    <t>固定資産税償却資産分に関する調べ--------------------------</t>
  </si>
  <si>
    <t>６</t>
    <phoneticPr fontId="6"/>
  </si>
  <si>
    <t>交付金に関する調べ----------------------------------------</t>
    <phoneticPr fontId="6"/>
  </si>
  <si>
    <t>７</t>
    <phoneticPr fontId="6"/>
  </si>
  <si>
    <t>市たばこ税に関する調べ------------------------------------</t>
  </si>
  <si>
    <t>８</t>
    <phoneticPr fontId="6"/>
  </si>
  <si>
    <t>入湯税に関する調べ　--------------------------------------</t>
    <rPh sb="0" eb="3">
      <t>ニュウトウゼイ</t>
    </rPh>
    <phoneticPr fontId="6"/>
  </si>
  <si>
    <t>事業所税に関する調べ--------------------------------------</t>
  </si>
  <si>
    <t>都市計画税に関する調べ------------------------------------</t>
  </si>
  <si>
    <t>　</t>
  </si>
  <si>
    <t>前年度対比</t>
    <rPh sb="3" eb="5">
      <t>タイヒ</t>
    </rPh>
    <phoneticPr fontId="9"/>
  </si>
  <si>
    <t>調定見込額</t>
  </si>
  <si>
    <t>当初予算額</t>
    <rPh sb="0" eb="2">
      <t>トウショ</t>
    </rPh>
    <rPh sb="2" eb="5">
      <t>ヨサンガク</t>
    </rPh>
    <phoneticPr fontId="9"/>
  </si>
  <si>
    <t>当初調定</t>
  </si>
  <si>
    <t>税制改正後</t>
  </si>
  <si>
    <t>徴収見込額</t>
  </si>
  <si>
    <t>留保額</t>
    <rPh sb="0" eb="2">
      <t>リュウホ</t>
    </rPh>
    <rPh sb="2" eb="3">
      <t>ガク</t>
    </rPh>
    <phoneticPr fontId="9"/>
  </si>
  <si>
    <t>見 込 額</t>
  </si>
  <si>
    <t>現年課税分</t>
    <rPh sb="0" eb="2">
      <t>ゲンネン</t>
    </rPh>
    <rPh sb="2" eb="5">
      <t>カゼイブン</t>
    </rPh>
    <phoneticPr fontId="9"/>
  </si>
  <si>
    <t>個</t>
  </si>
  <si>
    <t>普通徴収分</t>
  </si>
  <si>
    <t>特別徴収分</t>
  </si>
  <si>
    <t>人</t>
  </si>
  <si>
    <t>現年課税分</t>
    <rPh sb="1" eb="2">
      <t>ネン</t>
    </rPh>
    <rPh sb="2" eb="5">
      <t>カゼイブン</t>
    </rPh>
    <phoneticPr fontId="9"/>
  </si>
  <si>
    <t>課税標準数量</t>
  </si>
  <si>
    <t>前年度課税標</t>
  </si>
  <si>
    <t>前年度税額</t>
  </si>
  <si>
    <t>(千本)</t>
  </si>
  <si>
    <t>算出税額</t>
  </si>
  <si>
    <t>(人)</t>
    <rPh sb="1" eb="2">
      <t>ニン</t>
    </rPh>
    <phoneticPr fontId="16"/>
  </si>
  <si>
    <t>課税標準額</t>
  </si>
  <si>
    <t>資産割</t>
  </si>
  <si>
    <t>(㎡)</t>
  </si>
  <si>
    <t>(％)</t>
  </si>
  <si>
    <t>従業者割</t>
  </si>
  <si>
    <t>株式譲渡等所得分</t>
  </si>
  <si>
    <t>先物取引所得分</t>
    <rPh sb="0" eb="2">
      <t>サキモノ</t>
    </rPh>
    <rPh sb="2" eb="4">
      <t>トリヒキ</t>
    </rPh>
    <rPh sb="4" eb="7">
      <t>ショトクブン</t>
    </rPh>
    <phoneticPr fontId="9"/>
  </si>
  <si>
    <t>人</t>
    <rPh sb="0" eb="1">
      <t>ニン</t>
    </rPh>
    <phoneticPr fontId="9"/>
  </si>
  <si>
    <t>固定資産税土地分に関する調べ</t>
    <rPh sb="0" eb="2">
      <t>コテイ</t>
    </rPh>
    <rPh sb="2" eb="5">
      <t>シサンゼイ</t>
    </rPh>
    <rPh sb="5" eb="7">
      <t>トチ</t>
    </rPh>
    <rPh sb="7" eb="8">
      <t>ブン</t>
    </rPh>
    <rPh sb="9" eb="10">
      <t>カン</t>
    </rPh>
    <rPh sb="12" eb="13">
      <t>シラ</t>
    </rPh>
    <phoneticPr fontId="12"/>
  </si>
  <si>
    <t>課税標準額</t>
    <rPh sb="0" eb="2">
      <t>カゼイ</t>
    </rPh>
    <rPh sb="2" eb="5">
      <t>ヒョウジュンガク</t>
    </rPh>
    <phoneticPr fontId="12"/>
  </si>
  <si>
    <t>（千円）</t>
    <rPh sb="1" eb="3">
      <t>センエン</t>
    </rPh>
    <phoneticPr fontId="12"/>
  </si>
  <si>
    <t>田</t>
    <rPh sb="0" eb="1">
      <t>タ</t>
    </rPh>
    <phoneticPr fontId="12"/>
  </si>
  <si>
    <t>畑</t>
    <rPh sb="0" eb="1">
      <t>ハタ</t>
    </rPh>
    <phoneticPr fontId="12"/>
  </si>
  <si>
    <t>市街化区域農地</t>
    <rPh sb="0" eb="3">
      <t>シガイカ</t>
    </rPh>
    <rPh sb="3" eb="5">
      <t>クイキ</t>
    </rPh>
    <rPh sb="5" eb="7">
      <t>ノウチ</t>
    </rPh>
    <phoneticPr fontId="12"/>
  </si>
  <si>
    <t>固定資産税家屋分に関する調べ</t>
    <rPh sb="0" eb="2">
      <t>コテイ</t>
    </rPh>
    <rPh sb="2" eb="5">
      <t>シサンゼイ</t>
    </rPh>
    <rPh sb="5" eb="7">
      <t>カオク</t>
    </rPh>
    <rPh sb="7" eb="8">
      <t>ブン</t>
    </rPh>
    <rPh sb="9" eb="10">
      <t>カン</t>
    </rPh>
    <rPh sb="12" eb="13">
      <t>シラ</t>
    </rPh>
    <phoneticPr fontId="12"/>
  </si>
  <si>
    <t>算出税額</t>
    <rPh sb="0" eb="2">
      <t>サンシュツ</t>
    </rPh>
    <rPh sb="2" eb="4">
      <t>ゼイガク</t>
    </rPh>
    <phoneticPr fontId="12"/>
  </si>
  <si>
    <t>軽減税額</t>
    <rPh sb="0" eb="2">
      <t>ケイゲン</t>
    </rPh>
    <rPh sb="2" eb="4">
      <t>ゼイガク</t>
    </rPh>
    <phoneticPr fontId="12"/>
  </si>
  <si>
    <t>非木造</t>
    <rPh sb="0" eb="3">
      <t>ヒモクゾウ</t>
    </rPh>
    <phoneticPr fontId="12"/>
  </si>
  <si>
    <t>固定資産税償却資産分に関する調べ</t>
  </si>
  <si>
    <t>市長決定分</t>
    <rPh sb="0" eb="2">
      <t>シチョウ</t>
    </rPh>
    <rPh sb="2" eb="4">
      <t>ケッテイ</t>
    </rPh>
    <rPh sb="4" eb="5">
      <t>ブン</t>
    </rPh>
    <phoneticPr fontId="17"/>
  </si>
  <si>
    <t>大法人</t>
  </si>
  <si>
    <t>その他</t>
  </si>
  <si>
    <t>配　分</t>
    <rPh sb="0" eb="1">
      <t>クバ</t>
    </rPh>
    <rPh sb="2" eb="3">
      <t>ブン</t>
    </rPh>
    <phoneticPr fontId="17"/>
  </si>
  <si>
    <t>大規模償却資産</t>
    <rPh sb="3" eb="5">
      <t>ショウキャク</t>
    </rPh>
    <phoneticPr fontId="17"/>
  </si>
  <si>
    <t>交付金に関する調べ</t>
    <rPh sb="0" eb="3">
      <t>コウフキン</t>
    </rPh>
    <rPh sb="4" eb="5">
      <t>カン</t>
    </rPh>
    <rPh sb="7" eb="8">
      <t>シラ</t>
    </rPh>
    <phoneticPr fontId="17"/>
  </si>
  <si>
    <t>算定標準額</t>
  </si>
  <si>
    <t>金額</t>
  </si>
  <si>
    <t>交付金</t>
    <rPh sb="0" eb="3">
      <t>コウフキン</t>
    </rPh>
    <phoneticPr fontId="17"/>
  </si>
  <si>
    <t>地方公共団体</t>
  </si>
  <si>
    <t>予算</t>
    <rPh sb="0" eb="1">
      <t>ヨ</t>
    </rPh>
    <rPh sb="1" eb="2">
      <t>ザン</t>
    </rPh>
    <phoneticPr fontId="9"/>
  </si>
  <si>
    <t>８</t>
    <phoneticPr fontId="6"/>
  </si>
  <si>
    <t>９</t>
    <phoneticPr fontId="6"/>
  </si>
  <si>
    <t>目       次</t>
    <phoneticPr fontId="6"/>
  </si>
  <si>
    <t>新税率</t>
    <rPh sb="0" eb="3">
      <t>シンゼイリツ</t>
    </rPh>
    <phoneticPr fontId="3"/>
  </si>
  <si>
    <t>（単位：人）</t>
    <rPh sb="4" eb="5">
      <t>ヒト</t>
    </rPh>
    <phoneticPr fontId="6"/>
  </si>
  <si>
    <t>合　計</t>
    <rPh sb="0" eb="1">
      <t>ゴウ</t>
    </rPh>
    <rPh sb="2" eb="3">
      <t>ケイ</t>
    </rPh>
    <phoneticPr fontId="12"/>
  </si>
  <si>
    <t>小　　計</t>
    <rPh sb="0" eb="1">
      <t>ショウ</t>
    </rPh>
    <phoneticPr fontId="4"/>
  </si>
  <si>
    <t>軽自動車
   ２輪又は３輪</t>
    <rPh sb="0" eb="4">
      <t>ケイジドウシャ</t>
    </rPh>
    <rPh sb="9" eb="10">
      <t>リン</t>
    </rPh>
    <rPh sb="10" eb="11">
      <t>マタ</t>
    </rPh>
    <rPh sb="13" eb="14">
      <t>リン</t>
    </rPh>
    <phoneticPr fontId="4"/>
  </si>
  <si>
    <t>軽自動車
　　４輪以上</t>
    <rPh sb="0" eb="4">
      <t>ケイジドウシャ</t>
    </rPh>
    <rPh sb="8" eb="9">
      <t>リン</t>
    </rPh>
    <rPh sb="9" eb="11">
      <t>イジョウ</t>
    </rPh>
    <phoneticPr fontId="4"/>
  </si>
  <si>
    <t>合　　計</t>
    <rPh sb="0" eb="1">
      <t>ゴウ</t>
    </rPh>
    <phoneticPr fontId="4"/>
  </si>
  <si>
    <t>４輪以上のもの</t>
    <rPh sb="2" eb="4">
      <t>イジョウ</t>
    </rPh>
    <phoneticPr fontId="3"/>
  </si>
  <si>
    <t>普通徴収</t>
    <rPh sb="0" eb="2">
      <t>フツウ</t>
    </rPh>
    <rPh sb="2" eb="4">
      <t>チョウシュウ</t>
    </rPh>
    <phoneticPr fontId="6"/>
  </si>
  <si>
    <t>特別徴収</t>
    <rPh sb="0" eb="2">
      <t>トクベツ</t>
    </rPh>
    <rPh sb="2" eb="4">
      <t>チョウシュウ</t>
    </rPh>
    <phoneticPr fontId="6"/>
  </si>
  <si>
    <t>合計</t>
    <rPh sb="0" eb="2">
      <t>ゴウケイ</t>
    </rPh>
    <phoneticPr fontId="6"/>
  </si>
  <si>
    <t>均等割額
(千円)</t>
    <rPh sb="0" eb="3">
      <t>キントウワ</t>
    </rPh>
    <rPh sb="3" eb="4">
      <t>ガク</t>
    </rPh>
    <rPh sb="6" eb="8">
      <t>センエン</t>
    </rPh>
    <phoneticPr fontId="6"/>
  </si>
  <si>
    <t>所得割額
(千円)</t>
    <rPh sb="0" eb="2">
      <t>ショトク</t>
    </rPh>
    <rPh sb="2" eb="3">
      <t>ワリ</t>
    </rPh>
    <rPh sb="3" eb="4">
      <t>ガク</t>
    </rPh>
    <rPh sb="6" eb="8">
      <t>センエン</t>
    </rPh>
    <phoneticPr fontId="6"/>
  </si>
  <si>
    <t>計
(千円)</t>
    <rPh sb="0" eb="1">
      <t>ケイ</t>
    </rPh>
    <rPh sb="3" eb="5">
      <t>センエン</t>
    </rPh>
    <phoneticPr fontId="6"/>
  </si>
  <si>
    <t>差引増減</t>
    <rPh sb="0" eb="2">
      <t>サシヒキ</t>
    </rPh>
    <rPh sb="2" eb="4">
      <t>ゾウゲン</t>
    </rPh>
    <phoneticPr fontId="6"/>
  </si>
  <si>
    <t>前年度
対比（％）</t>
    <rPh sb="0" eb="3">
      <t>ゼンネンド</t>
    </rPh>
    <rPh sb="4" eb="6">
      <t>タイヒ</t>
    </rPh>
    <phoneticPr fontId="6"/>
  </si>
  <si>
    <t>均等割
(千円)</t>
    <rPh sb="0" eb="3">
      <t>キントウワリ</t>
    </rPh>
    <rPh sb="5" eb="7">
      <t>センエン</t>
    </rPh>
    <phoneticPr fontId="12"/>
  </si>
  <si>
    <t>法人税割
(千円)</t>
    <rPh sb="0" eb="3">
      <t>ホウジンゼイ</t>
    </rPh>
    <rPh sb="3" eb="4">
      <t>ワリ</t>
    </rPh>
    <rPh sb="6" eb="8">
      <t>センエン</t>
    </rPh>
    <phoneticPr fontId="12"/>
  </si>
  <si>
    <t>計
(千円)</t>
    <rPh sb="0" eb="1">
      <t>ケイ</t>
    </rPh>
    <rPh sb="3" eb="5">
      <t>センエン</t>
    </rPh>
    <phoneticPr fontId="12"/>
  </si>
  <si>
    <t>納税義務者数(社)</t>
    <rPh sb="0" eb="2">
      <t>ノウゼイ</t>
    </rPh>
    <rPh sb="2" eb="4">
      <t>ギム</t>
    </rPh>
    <rPh sb="4" eb="5">
      <t>シャ</t>
    </rPh>
    <rPh sb="5" eb="6">
      <t>スウ</t>
    </rPh>
    <rPh sb="7" eb="8">
      <t>シャ</t>
    </rPh>
    <phoneticPr fontId="12"/>
  </si>
  <si>
    <t>均等割</t>
    <rPh sb="0" eb="1">
      <t>タモツ</t>
    </rPh>
    <rPh sb="1" eb="2">
      <t>トウ</t>
    </rPh>
    <rPh sb="2" eb="3">
      <t>ワリ</t>
    </rPh>
    <phoneticPr fontId="12"/>
  </si>
  <si>
    <t>構成比
(%)</t>
    <rPh sb="0" eb="3">
      <t>コウセイヒ</t>
    </rPh>
    <phoneticPr fontId="12"/>
  </si>
  <si>
    <t>税率
(%)</t>
    <rPh sb="0" eb="2">
      <t>ゼイリツ</t>
    </rPh>
    <phoneticPr fontId="12"/>
  </si>
  <si>
    <t>均等割
(%)</t>
    <rPh sb="0" eb="3">
      <t>キントウワリ</t>
    </rPh>
    <phoneticPr fontId="12"/>
  </si>
  <si>
    <t>法人税割
(%)</t>
    <rPh sb="0" eb="2">
      <t>ホウジン</t>
    </rPh>
    <rPh sb="2" eb="3">
      <t>ゼイ</t>
    </rPh>
    <rPh sb="3" eb="4">
      <t>ワ</t>
    </rPh>
    <phoneticPr fontId="12"/>
  </si>
  <si>
    <t>計
(%)</t>
    <rPh sb="0" eb="1">
      <t>ケイ</t>
    </rPh>
    <phoneticPr fontId="12"/>
  </si>
  <si>
    <t>　前年度対比　</t>
    <rPh sb="1" eb="2">
      <t>マエ</t>
    </rPh>
    <rPh sb="2" eb="3">
      <t>トシ</t>
    </rPh>
    <rPh sb="3" eb="4">
      <t>ド</t>
    </rPh>
    <rPh sb="4" eb="5">
      <t>ツイ</t>
    </rPh>
    <rPh sb="5" eb="6">
      <t>ヒ</t>
    </rPh>
    <phoneticPr fontId="12"/>
  </si>
  <si>
    <t>計</t>
    <phoneticPr fontId="6"/>
  </si>
  <si>
    <t>所得割人員
（Ｂ）</t>
    <phoneticPr fontId="6"/>
  </si>
  <si>
    <t>均等割人員</t>
    <phoneticPr fontId="6"/>
  </si>
  <si>
    <t>納税義務者の内訳</t>
    <phoneticPr fontId="6"/>
  </si>
  <si>
    <t>税率（円）</t>
    <rPh sb="0" eb="2">
      <t>ゼイリツ</t>
    </rPh>
    <rPh sb="3" eb="4">
      <t>エン</t>
    </rPh>
    <phoneticPr fontId="3"/>
  </si>
  <si>
    <t>台数（台）</t>
    <rPh sb="0" eb="2">
      <t>ダイスウ</t>
    </rPh>
    <rPh sb="3" eb="4">
      <t>ダイ</t>
    </rPh>
    <phoneticPr fontId="3"/>
  </si>
  <si>
    <t>総台数
（台）</t>
    <rPh sb="0" eb="1">
      <t>ソウ</t>
    </rPh>
    <rPh sb="6" eb="7">
      <t>ダイ</t>
    </rPh>
    <phoneticPr fontId="3"/>
  </si>
  <si>
    <t>旧税率</t>
    <rPh sb="0" eb="1">
      <t>キュウ</t>
    </rPh>
    <rPh sb="1" eb="3">
      <t>ゼイリツ</t>
    </rPh>
    <phoneticPr fontId="3"/>
  </si>
  <si>
    <t>重課</t>
    <rPh sb="0" eb="2">
      <t>ジュウカ</t>
    </rPh>
    <phoneticPr fontId="3"/>
  </si>
  <si>
    <t>軽課
７５％減</t>
    <rPh sb="0" eb="1">
      <t>ケイ</t>
    </rPh>
    <rPh sb="1" eb="2">
      <t>カ</t>
    </rPh>
    <rPh sb="6" eb="7">
      <t>ゲン</t>
    </rPh>
    <phoneticPr fontId="3"/>
  </si>
  <si>
    <t>軽課
５０％減</t>
    <rPh sb="0" eb="1">
      <t>ケイ</t>
    </rPh>
    <rPh sb="1" eb="2">
      <t>カ</t>
    </rPh>
    <rPh sb="6" eb="7">
      <t>ゲン</t>
    </rPh>
    <phoneticPr fontId="3"/>
  </si>
  <si>
    <t>軽課
２５％減</t>
    <rPh sb="0" eb="1">
      <t>ケイ</t>
    </rPh>
    <rPh sb="1" eb="2">
      <t>カ</t>
    </rPh>
    <rPh sb="6" eb="7">
      <t>ゲン</t>
    </rPh>
    <phoneticPr fontId="3"/>
  </si>
  <si>
    <t>納税義務者数
(人)</t>
    <rPh sb="0" eb="2">
      <t>ノウゼイ</t>
    </rPh>
    <rPh sb="2" eb="5">
      <t>ギムシャ</t>
    </rPh>
    <rPh sb="5" eb="6">
      <t>スウ</t>
    </rPh>
    <rPh sb="8" eb="9">
      <t>ニン</t>
    </rPh>
    <phoneticPr fontId="6"/>
  </si>
  <si>
    <t>所得控除
(千円)</t>
    <rPh sb="6" eb="8">
      <t>センエン</t>
    </rPh>
    <phoneticPr fontId="3"/>
  </si>
  <si>
    <t>課税所得
(千円)</t>
    <rPh sb="6" eb="8">
      <t>センエン</t>
    </rPh>
    <phoneticPr fontId="3"/>
  </si>
  <si>
    <t>所得割額
(千円)</t>
    <rPh sb="6" eb="8">
      <t>センエン</t>
    </rPh>
    <phoneticPr fontId="3"/>
  </si>
  <si>
    <t>前年度
税額対比</t>
    <rPh sb="0" eb="3">
      <t>ゼンネンド</t>
    </rPh>
    <phoneticPr fontId="12"/>
  </si>
  <si>
    <t>調整区域
農地</t>
    <rPh sb="0" eb="2">
      <t>チョウセイ</t>
    </rPh>
    <rPh sb="2" eb="4">
      <t>クイキ</t>
    </rPh>
    <phoneticPr fontId="12"/>
  </si>
  <si>
    <t>現年課税分</t>
    <phoneticPr fontId="3"/>
  </si>
  <si>
    <t>滞納繰越分</t>
    <phoneticPr fontId="3"/>
  </si>
  <si>
    <r>
      <t>入湯税</t>
    </r>
    <r>
      <rPr>
        <sz val="11"/>
        <rFont val="ＭＳ 明朝"/>
        <family val="1"/>
        <charset val="128"/>
      </rPr>
      <t>（現年分）</t>
    </r>
    <rPh sb="0" eb="1">
      <t>イリ</t>
    </rPh>
    <rPh sb="1" eb="2">
      <t>ユ</t>
    </rPh>
    <rPh sb="2" eb="3">
      <t>ゼイ</t>
    </rPh>
    <rPh sb="4" eb="6">
      <t>ゲンネン</t>
    </rPh>
    <rPh sb="6" eb="7">
      <t>ブン</t>
    </rPh>
    <phoneticPr fontId="9"/>
  </si>
  <si>
    <t>事業所税</t>
    <phoneticPr fontId="3"/>
  </si>
  <si>
    <t>都市計画税</t>
    <phoneticPr fontId="3"/>
  </si>
  <si>
    <r>
      <t>市たばこ税</t>
    </r>
    <r>
      <rPr>
        <sz val="11"/>
        <rFont val="ＭＳ 明朝"/>
        <family val="1"/>
        <charset val="128"/>
      </rPr>
      <t>（現年分）</t>
    </r>
    <rPh sb="6" eb="8">
      <t>ゲンネン</t>
    </rPh>
    <rPh sb="8" eb="9">
      <t>ブン</t>
    </rPh>
    <phoneticPr fontId="9"/>
  </si>
  <si>
    <t>区　分</t>
    <phoneticPr fontId="3"/>
  </si>
  <si>
    <t>区　分</t>
    <rPh sb="0" eb="1">
      <t>ク</t>
    </rPh>
    <rPh sb="2" eb="3">
      <t>ブン</t>
    </rPh>
    <phoneticPr fontId="6"/>
  </si>
  <si>
    <t>区　分</t>
    <rPh sb="0" eb="1">
      <t>ク</t>
    </rPh>
    <rPh sb="2" eb="3">
      <t>ブン</t>
    </rPh>
    <phoneticPr fontId="12"/>
  </si>
  <si>
    <t>所得
(千円)</t>
    <rPh sb="4" eb="6">
      <t>センエン</t>
    </rPh>
    <phoneticPr fontId="3"/>
  </si>
  <si>
    <t>税額
(千円)</t>
    <rPh sb="0" eb="2">
      <t>ゼイガク</t>
    </rPh>
    <rPh sb="4" eb="6">
      <t>センエン</t>
    </rPh>
    <phoneticPr fontId="12"/>
  </si>
  <si>
    <t>宅地</t>
    <rPh sb="0" eb="1">
      <t>タク</t>
    </rPh>
    <rPh sb="1" eb="2">
      <t>チ</t>
    </rPh>
    <phoneticPr fontId="12"/>
  </si>
  <si>
    <t>山林</t>
    <rPh sb="0" eb="1">
      <t>ヤマ</t>
    </rPh>
    <rPh sb="1" eb="2">
      <t>ハヤシ</t>
    </rPh>
    <phoneticPr fontId="12"/>
  </si>
  <si>
    <t>合計</t>
    <rPh sb="0" eb="1">
      <t>ゴウ</t>
    </rPh>
    <rPh sb="1" eb="2">
      <t>ケイ</t>
    </rPh>
    <phoneticPr fontId="12"/>
  </si>
  <si>
    <t>差引増減</t>
    <rPh sb="0" eb="1">
      <t>サ</t>
    </rPh>
    <rPh sb="1" eb="2">
      <t>イン</t>
    </rPh>
    <rPh sb="2" eb="3">
      <t>ゾウ</t>
    </rPh>
    <rPh sb="3" eb="4">
      <t>ゲン</t>
    </rPh>
    <phoneticPr fontId="12"/>
  </si>
  <si>
    <t>前年度
総台数
対比(％)</t>
    <rPh sb="0" eb="3">
      <t>ゼンネンド</t>
    </rPh>
    <rPh sb="4" eb="5">
      <t>ソウ</t>
    </rPh>
    <phoneticPr fontId="3"/>
  </si>
  <si>
    <t>前年度
税額
対比(％)</t>
    <rPh sb="0" eb="3">
      <t>ゼンネンド</t>
    </rPh>
    <phoneticPr fontId="3"/>
  </si>
  <si>
    <t>合計</t>
    <rPh sb="0" eb="1">
      <t>ゴウ</t>
    </rPh>
    <phoneticPr fontId="3"/>
  </si>
  <si>
    <t>合計</t>
    <rPh sb="1" eb="2">
      <t>ケイ</t>
    </rPh>
    <phoneticPr fontId="7"/>
  </si>
  <si>
    <t>税額(千円)</t>
    <rPh sb="3" eb="5">
      <t>センエン</t>
    </rPh>
    <phoneticPr fontId="3"/>
  </si>
  <si>
    <t>課税標準額(千円)</t>
    <rPh sb="6" eb="8">
      <t>センエン</t>
    </rPh>
    <phoneticPr fontId="3"/>
  </si>
  <si>
    <r>
      <t>特別土地保有税</t>
    </r>
    <r>
      <rPr>
        <sz val="10"/>
        <rFont val="ＭＳ 明朝"/>
        <family val="1"/>
        <charset val="128"/>
      </rPr>
      <t>（滞繰分）</t>
    </r>
    <rPh sb="8" eb="11">
      <t>タイクリブン</t>
    </rPh>
    <phoneticPr fontId="9"/>
  </si>
  <si>
    <t>入湯税に関する調べ</t>
    <rPh sb="0" eb="1">
      <t>イリ</t>
    </rPh>
    <rPh sb="1" eb="2">
      <t>ユ</t>
    </rPh>
    <rPh sb="2" eb="3">
      <t>ゼイ</t>
    </rPh>
    <phoneticPr fontId="16"/>
  </si>
  <si>
    <t>前年度
税額
対比</t>
    <rPh sb="0" eb="3">
      <t>ゼンネンド</t>
    </rPh>
    <phoneticPr fontId="12"/>
  </si>
  <si>
    <t>軽自動車税（環境性能割）に関する調べ</t>
    <rPh sb="6" eb="8">
      <t>カンキョウ</t>
    </rPh>
    <rPh sb="8" eb="10">
      <t>セイノウ</t>
    </rPh>
    <phoneticPr fontId="3"/>
  </si>
  <si>
    <t>税率（％）</t>
    <rPh sb="0" eb="2">
      <t>ゼイリツ</t>
    </rPh>
    <phoneticPr fontId="3"/>
  </si>
  <si>
    <t>環境性能割</t>
    <rPh sb="0" eb="2">
      <t>カンキョウ</t>
    </rPh>
    <rPh sb="2" eb="4">
      <t>セイノウ</t>
    </rPh>
    <rPh sb="4" eb="5">
      <t>ワリ</t>
    </rPh>
    <phoneticPr fontId="3"/>
  </si>
  <si>
    <t>市税調定見込額明細書</t>
    <phoneticPr fontId="3"/>
  </si>
  <si>
    <t>税　目</t>
    <phoneticPr fontId="3"/>
  </si>
  <si>
    <t>徴収
見込率</t>
    <phoneticPr fontId="3"/>
  </si>
  <si>
    <t>②</t>
    <phoneticPr fontId="9"/>
  </si>
  <si>
    <t>⑤</t>
    <phoneticPr fontId="9"/>
  </si>
  <si>
    <t>市税</t>
    <phoneticPr fontId="3"/>
  </si>
  <si>
    <t>現年課税分</t>
    <phoneticPr fontId="3"/>
  </si>
  <si>
    <t>滞納繰越分</t>
    <phoneticPr fontId="3"/>
  </si>
  <si>
    <t>市民税</t>
    <phoneticPr fontId="3"/>
  </si>
  <si>
    <t>小計</t>
    <phoneticPr fontId="3"/>
  </si>
  <si>
    <t>法人</t>
    <phoneticPr fontId="3"/>
  </si>
  <si>
    <t>計</t>
    <phoneticPr fontId="3"/>
  </si>
  <si>
    <t>滞納繰越分</t>
    <phoneticPr fontId="6"/>
  </si>
  <si>
    <t>個人</t>
    <phoneticPr fontId="3"/>
  </si>
  <si>
    <t>固定資産税</t>
    <phoneticPr fontId="3"/>
  </si>
  <si>
    <t>土地･家屋</t>
    <phoneticPr fontId="3"/>
  </si>
  <si>
    <t>償却資産</t>
    <phoneticPr fontId="3"/>
  </si>
  <si>
    <t>交付金</t>
    <phoneticPr fontId="3"/>
  </si>
  <si>
    <t>軽自動車税</t>
    <phoneticPr fontId="3"/>
  </si>
  <si>
    <t>現年課税分</t>
    <phoneticPr fontId="3"/>
  </si>
  <si>
    <t>計</t>
    <rPh sb="0" eb="1">
      <t>ケイ</t>
    </rPh>
    <phoneticPr fontId="3"/>
  </si>
  <si>
    <t>滞納繰越分</t>
    <phoneticPr fontId="3"/>
  </si>
  <si>
    <t>調定</t>
    <rPh sb="0" eb="1">
      <t>チョウ</t>
    </rPh>
    <rPh sb="1" eb="2">
      <t>サダム</t>
    </rPh>
    <phoneticPr fontId="9"/>
  </si>
  <si>
    <t>種別</t>
    <phoneticPr fontId="20"/>
  </si>
  <si>
    <t>原動機付自転車</t>
    <phoneticPr fontId="20"/>
  </si>
  <si>
    <t>５０㏄以下で
 ３輪以上のもの</t>
    <phoneticPr fontId="20"/>
  </si>
  <si>
    <t>２輪のもの</t>
    <phoneticPr fontId="3"/>
  </si>
  <si>
    <t>営業用</t>
    <phoneticPr fontId="20"/>
  </si>
  <si>
    <t>小型特殊
自動車</t>
    <phoneticPr fontId="20"/>
  </si>
  <si>
    <t>税額（千円）</t>
    <rPh sb="0" eb="2">
      <t>ゼイガク</t>
    </rPh>
    <rPh sb="3" eb="5">
      <t>センエン</t>
    </rPh>
    <phoneticPr fontId="3"/>
  </si>
  <si>
    <t>前年度
税額対比
(%)</t>
    <rPh sb="0" eb="3">
      <t>ゼンネンド</t>
    </rPh>
    <rPh sb="4" eb="5">
      <t>ゼイ</t>
    </rPh>
    <rPh sb="5" eb="6">
      <t>ガク</t>
    </rPh>
    <rPh sb="6" eb="7">
      <t>ツイ</t>
    </rPh>
    <rPh sb="7" eb="8">
      <t>ヒ</t>
    </rPh>
    <phoneticPr fontId="12"/>
  </si>
  <si>
    <t>市税当初調定積算明細書</t>
    <phoneticPr fontId="3"/>
  </si>
  <si>
    <t>種別割</t>
    <rPh sb="0" eb="2">
      <t>シュベツ</t>
    </rPh>
    <rPh sb="2" eb="3">
      <t>ワリ</t>
    </rPh>
    <phoneticPr fontId="3"/>
  </si>
  <si>
    <t>軽自動車税（種別割）に関する調べ</t>
    <rPh sb="6" eb="9">
      <t>シュベツワリ</t>
    </rPh>
    <phoneticPr fontId="3"/>
  </si>
  <si>
    <t>区 分</t>
    <phoneticPr fontId="3"/>
  </si>
  <si>
    <t>対比  (％)</t>
    <phoneticPr fontId="16"/>
  </si>
  <si>
    <t>事業所税に関する調べ</t>
    <phoneticPr fontId="3"/>
  </si>
  <si>
    <t>差　引　増　減</t>
    <phoneticPr fontId="7"/>
  </si>
  <si>
    <t>前年度
税額対比
（％）</t>
    <phoneticPr fontId="3"/>
  </si>
  <si>
    <t>課税標準</t>
    <phoneticPr fontId="3"/>
  </si>
  <si>
    <t>都市計画税に関する調べ</t>
    <phoneticPr fontId="3"/>
  </si>
  <si>
    <t>（％）</t>
    <phoneticPr fontId="12"/>
  </si>
  <si>
    <t>市民税個人分の所得及び所得割税額に関する調べ</t>
    <phoneticPr fontId="6"/>
  </si>
  <si>
    <t>区　分</t>
    <phoneticPr fontId="6"/>
  </si>
  <si>
    <t>計　①</t>
    <phoneticPr fontId="6"/>
  </si>
  <si>
    <t>合計　①＋②－③</t>
    <phoneticPr fontId="6"/>
  </si>
  <si>
    <t>知事決定分</t>
    <phoneticPr fontId="17"/>
  </si>
  <si>
    <t>環境性能割(千円)</t>
    <rPh sb="6" eb="8">
      <t>センエン</t>
    </rPh>
    <phoneticPr fontId="3"/>
  </si>
  <si>
    <t>区　分</t>
    <phoneticPr fontId="3"/>
  </si>
  <si>
    <t>納税義務者数
(Ａ）＋（Ｂ）</t>
    <phoneticPr fontId="6"/>
  </si>
  <si>
    <t>計</t>
    <phoneticPr fontId="6"/>
  </si>
  <si>
    <t>差引増減</t>
    <phoneticPr fontId="6"/>
  </si>
  <si>
    <t>平均税率
（％）</t>
    <phoneticPr fontId="3"/>
  </si>
  <si>
    <t>過年度課税所得分</t>
    <phoneticPr fontId="9"/>
  </si>
  <si>
    <t>退職分離課税所得分</t>
    <phoneticPr fontId="9"/>
  </si>
  <si>
    <t>－</t>
    <phoneticPr fontId="12"/>
  </si>
  <si>
    <t>－</t>
    <phoneticPr fontId="12"/>
  </si>
  <si>
    <t>区分</t>
    <phoneticPr fontId="20"/>
  </si>
  <si>
    <t>税額
（千円）</t>
    <phoneticPr fontId="3"/>
  </si>
  <si>
    <t>５０㏄以下</t>
    <phoneticPr fontId="20"/>
  </si>
  <si>
    <t>５０㏄超 
     ９０㏄以下</t>
    <phoneticPr fontId="20"/>
  </si>
  <si>
    <t>９０㏄超 
   １２５㏄以下</t>
    <phoneticPr fontId="20"/>
  </si>
  <si>
    <t>３輪のもの</t>
    <phoneticPr fontId="3"/>
  </si>
  <si>
    <t>営業用</t>
    <phoneticPr fontId="20"/>
  </si>
  <si>
    <t>自家用</t>
    <phoneticPr fontId="20"/>
  </si>
  <si>
    <t>農耕作業用</t>
    <phoneticPr fontId="20"/>
  </si>
  <si>
    <t>その他のもの</t>
    <phoneticPr fontId="20"/>
  </si>
  <si>
    <t>２輪の小型自動車</t>
    <phoneticPr fontId="20"/>
  </si>
  <si>
    <t>市たばこ税に関する調べ</t>
    <phoneticPr fontId="3"/>
  </si>
  <si>
    <t>対比  (％)</t>
    <phoneticPr fontId="16"/>
  </si>
  <si>
    <t>差　引　増　減</t>
    <phoneticPr fontId="7"/>
  </si>
  <si>
    <t>前年度
税額対比
（％）</t>
    <phoneticPr fontId="3"/>
  </si>
  <si>
    <t>土地</t>
    <phoneticPr fontId="3"/>
  </si>
  <si>
    <t>家屋</t>
    <phoneticPr fontId="3"/>
  </si>
  <si>
    <t>（％）</t>
    <phoneticPr fontId="12"/>
  </si>
  <si>
    <t>差　引　増　減</t>
    <phoneticPr fontId="17"/>
  </si>
  <si>
    <t>前年度
税額対比</t>
    <phoneticPr fontId="3"/>
  </si>
  <si>
    <t>構成比</t>
    <phoneticPr fontId="17"/>
  </si>
  <si>
    <t>構成比</t>
    <phoneticPr fontId="3"/>
  </si>
  <si>
    <t>大臣決定分</t>
    <phoneticPr fontId="17"/>
  </si>
  <si>
    <t>合　計</t>
    <phoneticPr fontId="3"/>
  </si>
  <si>
    <t>国所有</t>
    <phoneticPr fontId="3"/>
  </si>
  <si>
    <t>合　計</t>
    <phoneticPr fontId="3"/>
  </si>
  <si>
    <t>軽自動車税（環境性能割）に関する調べ------------------------------------</t>
    <rPh sb="6" eb="8">
      <t>カンキョウ</t>
    </rPh>
    <rPh sb="8" eb="10">
      <t>セイノウ</t>
    </rPh>
    <rPh sb="10" eb="11">
      <t>ワリ</t>
    </rPh>
    <phoneticPr fontId="3"/>
  </si>
  <si>
    <t>軽自動車税（種別割）に関する調べ------------------------------------</t>
    <rPh sb="6" eb="8">
      <t>シュベツ</t>
    </rPh>
    <rPh sb="8" eb="9">
      <t>ワリ</t>
    </rPh>
    <phoneticPr fontId="3"/>
  </si>
  <si>
    <t>前年度
金額対比</t>
    <rPh sb="4" eb="6">
      <t>キンガク</t>
    </rPh>
    <phoneticPr fontId="3"/>
  </si>
  <si>
    <t>※人口は国勢調査を基準とした推計値</t>
    <phoneticPr fontId="3"/>
  </si>
  <si>
    <t>総台数（台）</t>
    <rPh sb="0" eb="1">
      <t>ソウ</t>
    </rPh>
    <rPh sb="1" eb="3">
      <t>ダイスウ</t>
    </rPh>
    <rPh sb="4" eb="5">
      <t>ダイ</t>
    </rPh>
    <phoneticPr fontId="3"/>
  </si>
  <si>
    <t>税額（千円）</t>
    <phoneticPr fontId="3"/>
  </si>
  <si>
    <t>差　引　増　減</t>
    <phoneticPr fontId="3"/>
  </si>
  <si>
    <t>差　引　増　減</t>
    <phoneticPr fontId="3"/>
  </si>
  <si>
    <t>前年度総台数対比（％）</t>
    <rPh sb="0" eb="3">
      <t>ゼンネンド</t>
    </rPh>
    <rPh sb="3" eb="4">
      <t>ソウ</t>
    </rPh>
    <rPh sb="4" eb="6">
      <t>ダイスウ</t>
    </rPh>
    <rPh sb="6" eb="8">
      <t>タイヒ</t>
    </rPh>
    <phoneticPr fontId="3"/>
  </si>
  <si>
    <t>前年度税額対比（％）</t>
    <rPh sb="3" eb="5">
      <t>ゼイガク</t>
    </rPh>
    <phoneticPr fontId="3"/>
  </si>
  <si>
    <t>種  別  割(千円)</t>
    <phoneticPr fontId="3"/>
  </si>
  <si>
    <t>合　　  計(千円）</t>
    <phoneticPr fontId="3"/>
  </si>
  <si>
    <t>税制改正</t>
    <phoneticPr fontId="3"/>
  </si>
  <si>
    <t>影響見込額</t>
    <phoneticPr fontId="3"/>
  </si>
  <si>
    <t>令和５年度</t>
    <rPh sb="0" eb="2">
      <t>レイワ</t>
    </rPh>
    <rPh sb="3" eb="5">
      <t>ネンド</t>
    </rPh>
    <phoneticPr fontId="6"/>
  </si>
  <si>
    <t>令和５年度</t>
    <rPh sb="0" eb="2">
      <t>レイワ</t>
    </rPh>
    <rPh sb="3" eb="5">
      <t>ネンド</t>
    </rPh>
    <phoneticPr fontId="12"/>
  </si>
  <si>
    <t>令和５年度</t>
    <rPh sb="0" eb="2">
      <t>レイワ</t>
    </rPh>
    <rPh sb="3" eb="5">
      <t>ネンド</t>
    </rPh>
    <phoneticPr fontId="17"/>
  </si>
  <si>
    <t>令和５年度</t>
    <rPh sb="0" eb="2">
      <t>レイワ</t>
    </rPh>
    <rPh sb="3" eb="5">
      <t>ネンド</t>
    </rPh>
    <phoneticPr fontId="3"/>
  </si>
  <si>
    <t>令和５年度</t>
    <rPh sb="0" eb="2">
      <t>レイワ</t>
    </rPh>
    <rPh sb="3" eb="4">
      <t>ネン</t>
    </rPh>
    <rPh sb="4" eb="5">
      <t>ド</t>
    </rPh>
    <phoneticPr fontId="3"/>
  </si>
  <si>
    <t>令和５年度</t>
    <rPh sb="0" eb="2">
      <t>レイワ</t>
    </rPh>
    <rPh sb="3" eb="5">
      <t>ネンド</t>
    </rPh>
    <phoneticPr fontId="16"/>
  </si>
  <si>
    <t>令和５年度</t>
    <rPh sb="0" eb="2">
      <t>レイワ</t>
    </rPh>
    <rPh sb="3" eb="5">
      <t>ネンド</t>
    </rPh>
    <phoneticPr fontId="7"/>
  </si>
  <si>
    <t>－</t>
    <phoneticPr fontId="3"/>
  </si>
  <si>
    <t>－</t>
    <phoneticPr fontId="3"/>
  </si>
  <si>
    <r>
      <t>準数量対比</t>
    </r>
    <r>
      <rPr>
        <sz val="10"/>
        <rFont val="ＭＳ 明朝"/>
        <family val="1"/>
        <charset val="128"/>
      </rPr>
      <t>(%)</t>
    </r>
    <phoneticPr fontId="16"/>
  </si>
  <si>
    <r>
      <t>準数量対比</t>
    </r>
    <r>
      <rPr>
        <sz val="10"/>
        <rFont val="ＭＳ 明朝"/>
        <family val="1"/>
        <charset val="128"/>
      </rPr>
      <t>(%)</t>
    </r>
    <phoneticPr fontId="16"/>
  </si>
  <si>
    <t>調定見込額①</t>
    <phoneticPr fontId="9"/>
  </si>
  <si>
    <t>③</t>
    <phoneticPr fontId="9"/>
  </si>
  <si>
    <t>②－③</t>
    <phoneticPr fontId="9"/>
  </si>
  <si>
    <t>④</t>
    <phoneticPr fontId="3"/>
  </si>
  <si>
    <t>①／④</t>
    <phoneticPr fontId="9"/>
  </si>
  <si>
    <t>徴収</t>
    <rPh sb="0" eb="2">
      <t>チョウシュウ</t>
    </rPh>
    <phoneticPr fontId="3"/>
  </si>
  <si>
    <t>見込率</t>
    <rPh sb="0" eb="2">
      <t>ミコミ</t>
    </rPh>
    <rPh sb="2" eb="3">
      <t>リツ</t>
    </rPh>
    <phoneticPr fontId="3"/>
  </si>
  <si>
    <t>③／⑤</t>
    <phoneticPr fontId="9"/>
  </si>
  <si>
    <t>※人　　　口
(１月１日現在)</t>
    <phoneticPr fontId="6"/>
  </si>
  <si>
    <t>うち均等割のみの人員（Ａ）</t>
    <phoneticPr fontId="3"/>
  </si>
  <si>
    <t>資本金等の額10億円超</t>
    <rPh sb="0" eb="2">
      <t>シホン</t>
    </rPh>
    <rPh sb="2" eb="3">
      <t>キン</t>
    </rPh>
    <rPh sb="3" eb="4">
      <t>トウ</t>
    </rPh>
    <rPh sb="5" eb="6">
      <t>ガク</t>
    </rPh>
    <rPh sb="8" eb="10">
      <t>オクエン</t>
    </rPh>
    <rPh sb="10" eb="11">
      <t>チョウ</t>
    </rPh>
    <phoneticPr fontId="12"/>
  </si>
  <si>
    <t>木　造</t>
    <rPh sb="0" eb="1">
      <t>キ</t>
    </rPh>
    <rPh sb="2" eb="3">
      <t>ヅクリ</t>
    </rPh>
    <phoneticPr fontId="12"/>
  </si>
  <si>
    <t>（単位：千円、％）</t>
    <phoneticPr fontId="3"/>
  </si>
  <si>
    <t>令和６年度</t>
    <rPh sb="0" eb="2">
      <t>レイワ</t>
    </rPh>
    <rPh sb="3" eb="5">
      <t>ネンド</t>
    </rPh>
    <phoneticPr fontId="6"/>
  </si>
  <si>
    <t>令和６年度</t>
    <rPh sb="0" eb="2">
      <t>レイワ</t>
    </rPh>
    <rPh sb="3" eb="5">
      <t>ネンド</t>
    </rPh>
    <phoneticPr fontId="9"/>
  </si>
  <si>
    <t>令和５年度 当初予算額</t>
    <rPh sb="0" eb="2">
      <t>レイワ</t>
    </rPh>
    <rPh sb="3" eb="5">
      <t>ネンド</t>
    </rPh>
    <rPh sb="6" eb="8">
      <t>トウショ</t>
    </rPh>
    <rPh sb="8" eb="10">
      <t>ヨサン</t>
    </rPh>
    <rPh sb="10" eb="11">
      <t>ガク</t>
    </rPh>
    <phoneticPr fontId="3"/>
  </si>
  <si>
    <t>令和６年度</t>
    <rPh sb="0" eb="2">
      <t>レイワ</t>
    </rPh>
    <rPh sb="3" eb="5">
      <t>ネンド</t>
    </rPh>
    <rPh sb="4" eb="5">
      <t>ド</t>
    </rPh>
    <phoneticPr fontId="6"/>
  </si>
  <si>
    <t>令和５年度特別徴収課税のうち
令和６年度調定となる額　②</t>
    <rPh sb="0" eb="2">
      <t>レイワ</t>
    </rPh>
    <rPh sb="3" eb="5">
      <t>ネンド</t>
    </rPh>
    <rPh sb="5" eb="7">
      <t>トクベツ</t>
    </rPh>
    <rPh sb="15" eb="17">
      <t>レイワ</t>
    </rPh>
    <phoneticPr fontId="6"/>
  </si>
  <si>
    <t>令和６年度特別徴収課税のうち
令和７年度調定となる額　③</t>
    <rPh sb="0" eb="2">
      <t>レイワ</t>
    </rPh>
    <rPh sb="15" eb="17">
      <t>レイワ</t>
    </rPh>
    <phoneticPr fontId="6"/>
  </si>
  <si>
    <t>令和６年度</t>
    <rPh sb="0" eb="2">
      <t>レイワ</t>
    </rPh>
    <rPh sb="3" eb="5">
      <t>ネンド</t>
    </rPh>
    <phoneticPr fontId="12"/>
  </si>
  <si>
    <t>令和６年度</t>
    <rPh sb="0" eb="2">
      <t>レイワ</t>
    </rPh>
    <rPh sb="3" eb="5">
      <t>ネンド</t>
    </rPh>
    <rPh sb="4" eb="5">
      <t>ド</t>
    </rPh>
    <phoneticPr fontId="12"/>
  </si>
  <si>
    <t>令和６年度</t>
    <rPh sb="0" eb="2">
      <t>レイワ</t>
    </rPh>
    <rPh sb="3" eb="5">
      <t>ネンド</t>
    </rPh>
    <phoneticPr fontId="17"/>
  </si>
  <si>
    <t>令和６年度</t>
    <rPh sb="0" eb="2">
      <t>レイワ</t>
    </rPh>
    <rPh sb="3" eb="5">
      <t>ネンド</t>
    </rPh>
    <phoneticPr fontId="3"/>
  </si>
  <si>
    <t>令和６年度　合計</t>
    <rPh sb="0" eb="2">
      <t>レイワ</t>
    </rPh>
    <rPh sb="3" eb="4">
      <t>トシ</t>
    </rPh>
    <rPh sb="4" eb="5">
      <t>ド</t>
    </rPh>
    <rPh sb="6" eb="8">
      <t>ゴウケイ</t>
    </rPh>
    <phoneticPr fontId="3"/>
  </si>
  <si>
    <t>令和６年度</t>
    <rPh sb="0" eb="2">
      <t>レイワ</t>
    </rPh>
    <rPh sb="3" eb="4">
      <t>ネン</t>
    </rPh>
    <rPh sb="4" eb="5">
      <t>ド</t>
    </rPh>
    <phoneticPr fontId="3"/>
  </si>
  <si>
    <t>令和６年度</t>
    <rPh sb="0" eb="2">
      <t>レイワ</t>
    </rPh>
    <rPh sb="3" eb="5">
      <t>ネンド</t>
    </rPh>
    <phoneticPr fontId="16"/>
  </si>
  <si>
    <t>令和６年度</t>
    <rPh sb="0" eb="2">
      <t>レイワ</t>
    </rPh>
    <rPh sb="3" eb="5">
      <t>ネンド</t>
    </rPh>
    <phoneticPr fontId="7"/>
  </si>
  <si>
    <t>取得価格の０．５％、１．０％、２．０％</t>
    <rPh sb="0" eb="2">
      <t>シュトク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</si>
</sst>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6" formatCode="&quot;¥&quot;#,##0;[Red]&quot;¥&quot;\-#,##0"/>
    <numFmt numFmtId="176" formatCode="&quot;平成&quot;#&quot;年度&quot;"/>
    <numFmt numFmtId="177" formatCode="#,##0;&quot;△ &quot;#,##0"/>
    <numFmt numFmtId="178" formatCode="#,##0_);\(#,##0\)"/>
    <numFmt numFmtId="179" formatCode="#,##0.0"/>
    <numFmt numFmtId="180" formatCode="#,##0.0;[Red]\-#,##0.0"/>
    <numFmt numFmtId="181" formatCode="0.0%"/>
    <numFmt numFmtId="182" formatCode="0;&quot;△ &quot;0"/>
    <numFmt numFmtId="183" formatCode="0.00;&quot;△ &quot;0.00"/>
    <numFmt numFmtId="184" formatCode="#,##0;&quot;▲ &quot;#,##0"/>
    <numFmt numFmtId="185" formatCode="#,##0.00;&quot;▲ &quot;#,##0.00"/>
    <numFmt numFmtId="186" formatCode="#,##0.0;&quot;▲ &quot;#,##0.0"/>
    <numFmt numFmtId="187" formatCode="0.0_ "/>
    <numFmt numFmtId="188" formatCode="0.0;&quot;△ &quot;0.0"/>
    <numFmt numFmtId="189" formatCode="0.0"/>
    <numFmt numFmtId="190" formatCode="[$-411]General"/>
    <numFmt numFmtId="191" formatCode="_ * #,##0.0_ ;_ * \-#,##0.0_ ;_ * &quot;-&quot;?_ ;_ @_ "/>
    <numFmt numFmtId="192" formatCode="#,##0.0;&quot;△ &quot;#,##0.0"/>
  </numFmts>
  <fonts count="5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6"/>
      <name val="ＭＳ 明朝"/>
      <family val="1"/>
      <charset val="128"/>
    </font>
    <font>
      <b/>
      <sz val="20"/>
      <name val="ＭＳ 明朝"/>
      <family val="1"/>
      <charset val="128"/>
    </font>
    <font>
      <b/>
      <sz val="26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2"/>
      <color indexed="39"/>
      <name val="ＭＳ ゴシック"/>
      <family val="3"/>
      <charset val="128"/>
    </font>
    <font>
      <sz val="16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3"/>
      <name val="ＭＳ 明朝"/>
      <family val="1"/>
      <charset val="128"/>
    </font>
    <font>
      <sz val="8"/>
      <name val="ＭＳ 明朝"/>
      <family val="1"/>
      <charset val="128"/>
    </font>
    <font>
      <b/>
      <sz val="20"/>
      <name val="ＭＳ ゴシック"/>
      <family val="3"/>
      <charset val="128"/>
    </font>
    <font>
      <strike/>
      <sz val="12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</borders>
  <cellStyleXfs count="115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5" fillId="0" borderId="0"/>
    <xf numFmtId="0" fontId="5" fillId="0" borderId="0"/>
    <xf numFmtId="0" fontId="15" fillId="0" borderId="0"/>
    <xf numFmtId="0" fontId="5" fillId="0" borderId="0"/>
    <xf numFmtId="38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38" fontId="2" fillId="0" borderId="0"/>
    <xf numFmtId="38" fontId="24" fillId="0" borderId="0" applyFill="0" applyBorder="0" applyAlignment="0" applyProtection="0"/>
    <xf numFmtId="190" fontId="25" fillId="0" borderId="0"/>
    <xf numFmtId="0" fontId="22" fillId="0" borderId="0"/>
    <xf numFmtId="0" fontId="2" fillId="0" borderId="0"/>
    <xf numFmtId="0" fontId="22" fillId="0" borderId="0"/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2" borderId="126" applyNumberForma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9" fontId="2" fillId="0" borderId="0"/>
    <xf numFmtId="9" fontId="24" fillId="0" borderId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2" fillId="24" borderId="127" applyNumberFormat="0" applyFont="0" applyAlignment="0" applyProtection="0">
      <alignment vertical="center"/>
    </xf>
    <xf numFmtId="0" fontId="29" fillId="0" borderId="128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25" borderId="129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/>
    <xf numFmtId="38" fontId="24" fillId="0" borderId="0" applyFill="0" applyBorder="0" applyAlignment="0" applyProtection="0"/>
    <xf numFmtId="38" fontId="2" fillId="0" borderId="0"/>
    <xf numFmtId="38" fontId="24" fillId="0" borderId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4" fillId="0" borderId="0" applyFill="0" applyBorder="0" applyAlignment="0" applyProtection="0"/>
    <xf numFmtId="38" fontId="33" fillId="0" borderId="0" applyFont="0" applyFill="0" applyBorder="0" applyAlignment="0" applyProtection="0"/>
    <xf numFmtId="3" fontId="5" fillId="0" borderId="0" applyFont="0" applyFill="0" applyBorder="0" applyAlignment="0" applyProtection="0"/>
    <xf numFmtId="38" fontId="2" fillId="0" borderId="0" applyFont="0" applyFill="0" applyBorder="0" applyAlignment="0" applyProtection="0"/>
    <xf numFmtId="3" fontId="5" fillId="0" borderId="0" applyFont="0" applyFill="0" applyBorder="0" applyAlignment="0" applyProtection="0"/>
    <xf numFmtId="38" fontId="33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34" fillId="0" borderId="130" applyNumberFormat="0" applyFill="0" applyAlignment="0" applyProtection="0">
      <alignment vertical="center"/>
    </xf>
    <xf numFmtId="0" fontId="35" fillId="0" borderId="131" applyNumberFormat="0" applyFill="0" applyAlignment="0" applyProtection="0">
      <alignment vertical="center"/>
    </xf>
    <xf numFmtId="0" fontId="36" fillId="0" borderId="13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33" applyNumberFormat="0" applyFill="0" applyAlignment="0" applyProtection="0">
      <alignment vertical="center"/>
    </xf>
    <xf numFmtId="0" fontId="38" fillId="25" borderId="134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0" fontId="41" fillId="9" borderId="129" applyNumberFormat="0" applyAlignment="0" applyProtection="0">
      <alignment vertical="center"/>
    </xf>
    <xf numFmtId="0" fontId="4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/>
    <xf numFmtId="0" fontId="33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3" fillId="0" borderId="0"/>
    <xf numFmtId="0" fontId="5" fillId="0" borderId="0"/>
    <xf numFmtId="0" fontId="5" fillId="0" borderId="0"/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6" borderId="0" applyNumberFormat="0" applyBorder="0" applyAlignment="0" applyProtection="0">
      <alignment vertical="center"/>
    </xf>
  </cellStyleXfs>
  <cellXfs count="1323">
    <xf numFmtId="0" fontId="0" fillId="0" borderId="0" xfId="0"/>
    <xf numFmtId="0" fontId="9" fillId="0" borderId="0" xfId="4" applyFont="1" applyFill="1" applyAlignment="1">
      <alignment vertical="center"/>
    </xf>
    <xf numFmtId="38" fontId="5" fillId="0" borderId="0" xfId="2" applyFont="1" applyFill="1" applyBorder="1" applyAlignment="1">
      <alignment vertical="center"/>
    </xf>
    <xf numFmtId="38" fontId="5" fillId="0" borderId="0" xfId="2" applyFont="1" applyFill="1" applyAlignment="1">
      <alignment horizontal="distributed" vertical="center"/>
    </xf>
    <xf numFmtId="180" fontId="5" fillId="0" borderId="0" xfId="2" applyNumberFormat="1" applyFont="1" applyFill="1" applyAlignment="1">
      <alignment horizontal="distributed" vertical="center"/>
    </xf>
    <xf numFmtId="0" fontId="5" fillId="0" borderId="0" xfId="4" applyFont="1" applyFill="1" applyAlignment="1">
      <alignment vertical="center"/>
    </xf>
    <xf numFmtId="0" fontId="15" fillId="0" borderId="0" xfId="0" applyFont="1"/>
    <xf numFmtId="0" fontId="15" fillId="0" borderId="0" xfId="0" applyFont="1" applyFill="1"/>
    <xf numFmtId="0" fontId="5" fillId="0" borderId="0" xfId="6" applyFont="1" applyFill="1" applyAlignment="1">
      <alignment horizontal="distributed" vertical="center"/>
    </xf>
    <xf numFmtId="183" fontId="5" fillId="0" borderId="0" xfId="4" applyNumberFormat="1" applyFont="1" applyFill="1" applyAlignment="1">
      <alignment vertical="center"/>
    </xf>
    <xf numFmtId="0" fontId="15" fillId="0" borderId="0" xfId="0" applyFont="1" applyAlignment="1">
      <alignment horizontal="right"/>
    </xf>
    <xf numFmtId="0" fontId="15" fillId="0" borderId="0" xfId="0" applyFont="1" applyFill="1" applyAlignment="1">
      <alignment horizontal="right"/>
    </xf>
    <xf numFmtId="0" fontId="13" fillId="2" borderId="0" xfId="0" applyFont="1" applyFill="1"/>
    <xf numFmtId="0" fontId="13" fillId="2" borderId="0" xfId="0" applyFont="1" applyFill="1" applyAlignment="1">
      <alignment horizontal="right"/>
    </xf>
    <xf numFmtId="38" fontId="5" fillId="2" borderId="46" xfId="2" applyFont="1" applyFill="1" applyBorder="1" applyAlignment="1">
      <alignment vertical="center"/>
    </xf>
    <xf numFmtId="0" fontId="13" fillId="2" borderId="0" xfId="0" applyFont="1" applyFill="1" applyAlignment="1">
      <alignment horizontal="center"/>
    </xf>
    <xf numFmtId="0" fontId="15" fillId="2" borderId="0" xfId="0" applyFont="1" applyFill="1" applyAlignment="1">
      <alignment horizontal="right"/>
    </xf>
    <xf numFmtId="0" fontId="15" fillId="2" borderId="0" xfId="0" applyFont="1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177" fontId="5" fillId="2" borderId="67" xfId="2" applyNumberFormat="1" applyFont="1" applyFill="1" applyBorder="1" applyAlignment="1">
      <alignment vertical="center"/>
    </xf>
    <xf numFmtId="177" fontId="5" fillId="2" borderId="70" xfId="2" applyNumberFormat="1" applyFont="1" applyFill="1" applyBorder="1" applyAlignment="1">
      <alignment vertical="center"/>
    </xf>
    <xf numFmtId="38" fontId="5" fillId="2" borderId="79" xfId="2" applyFont="1" applyFill="1" applyBorder="1" applyAlignment="1" applyProtection="1">
      <alignment vertical="center"/>
      <protection locked="0"/>
    </xf>
    <xf numFmtId="177" fontId="5" fillId="2" borderId="73" xfId="2" applyNumberFormat="1" applyFont="1" applyFill="1" applyBorder="1" applyAlignment="1">
      <alignment vertical="center"/>
    </xf>
    <xf numFmtId="180" fontId="5" fillId="2" borderId="88" xfId="2" applyNumberFormat="1" applyFont="1" applyFill="1" applyBorder="1" applyAlignment="1">
      <alignment vertical="center"/>
    </xf>
    <xf numFmtId="38" fontId="5" fillId="2" borderId="0" xfId="2" applyFont="1" applyFill="1" applyAlignment="1">
      <alignment horizontal="distributed" vertical="center"/>
    </xf>
    <xf numFmtId="0" fontId="5" fillId="0" borderId="5" xfId="6" applyFont="1" applyFill="1" applyBorder="1" applyAlignment="1">
      <alignment horizontal="centerContinuous" vertical="center"/>
    </xf>
    <xf numFmtId="0" fontId="5" fillId="0" borderId="4" xfId="6" applyFont="1" applyFill="1" applyBorder="1" applyAlignment="1">
      <alignment horizontal="centerContinuous" vertical="center"/>
    </xf>
    <xf numFmtId="0" fontId="5" fillId="0" borderId="51" xfId="6" applyFont="1" applyFill="1" applyBorder="1" applyAlignment="1">
      <alignment horizontal="right" vertical="center"/>
    </xf>
    <xf numFmtId="0" fontId="5" fillId="0" borderId="52" xfId="6" applyFont="1" applyFill="1" applyBorder="1" applyAlignment="1">
      <alignment horizontal="right" vertical="center"/>
    </xf>
    <xf numFmtId="0" fontId="5" fillId="0" borderId="53" xfId="6" applyFont="1" applyFill="1" applyBorder="1" applyAlignment="1">
      <alignment horizontal="right" vertical="center"/>
    </xf>
    <xf numFmtId="0" fontId="5" fillId="0" borderId="10" xfId="6" applyFont="1" applyFill="1" applyBorder="1" applyAlignment="1">
      <alignment horizontal="right" vertical="center"/>
    </xf>
    <xf numFmtId="0" fontId="5" fillId="2" borderId="87" xfId="6" applyFont="1" applyFill="1" applyBorder="1" applyAlignment="1">
      <alignment horizontal="distributed" vertical="center"/>
    </xf>
    <xf numFmtId="0" fontId="5" fillId="2" borderId="46" xfId="6" applyFont="1" applyFill="1" applyBorder="1" applyAlignment="1">
      <alignment horizontal="centerContinuous" vertical="center"/>
    </xf>
    <xf numFmtId="0" fontId="5" fillId="2" borderId="66" xfId="6" applyFont="1" applyFill="1" applyBorder="1" applyAlignment="1">
      <alignment horizontal="centerContinuous" vertical="center"/>
    </xf>
    <xf numFmtId="38" fontId="5" fillId="2" borderId="73" xfId="2" applyFont="1" applyFill="1" applyBorder="1" applyAlignment="1" applyProtection="1">
      <alignment vertical="center"/>
      <protection locked="0"/>
    </xf>
    <xf numFmtId="188" fontId="5" fillId="2" borderId="88" xfId="2" applyNumberFormat="1" applyFont="1" applyFill="1" applyBorder="1" applyAlignment="1">
      <alignment vertical="center"/>
    </xf>
    <xf numFmtId="177" fontId="5" fillId="2" borderId="58" xfId="2" applyNumberFormat="1" applyFont="1" applyFill="1" applyBorder="1" applyAlignment="1">
      <alignment vertical="center"/>
    </xf>
    <xf numFmtId="180" fontId="5" fillId="2" borderId="14" xfId="2" applyNumberFormat="1" applyFont="1" applyFill="1" applyBorder="1" applyAlignment="1">
      <alignment vertical="center"/>
    </xf>
    <xf numFmtId="177" fontId="5" fillId="2" borderId="69" xfId="2" applyNumberFormat="1" applyFont="1" applyFill="1" applyBorder="1" applyAlignment="1">
      <alignment vertical="center"/>
    </xf>
    <xf numFmtId="177" fontId="5" fillId="2" borderId="62" xfId="2" applyNumberFormat="1" applyFont="1" applyFill="1" applyBorder="1" applyAlignment="1">
      <alignment vertical="center"/>
    </xf>
    <xf numFmtId="180" fontId="5" fillId="2" borderId="15" xfId="2" applyNumberFormat="1" applyFont="1" applyFill="1" applyBorder="1" applyAlignment="1">
      <alignment vertical="center"/>
    </xf>
    <xf numFmtId="177" fontId="5" fillId="2" borderId="87" xfId="2" applyNumberFormat="1" applyFont="1" applyFill="1" applyBorder="1" applyAlignment="1">
      <alignment vertical="center"/>
    </xf>
    <xf numFmtId="180" fontId="5" fillId="2" borderId="89" xfId="2" applyNumberFormat="1" applyFont="1" applyFill="1" applyBorder="1" applyAlignment="1">
      <alignment vertical="center"/>
    </xf>
    <xf numFmtId="177" fontId="5" fillId="2" borderId="88" xfId="2" applyNumberFormat="1" applyFont="1" applyFill="1" applyBorder="1" applyAlignment="1">
      <alignment vertical="center"/>
    </xf>
    <xf numFmtId="180" fontId="5" fillId="2" borderId="98" xfId="2" applyNumberFormat="1" applyFont="1" applyFill="1" applyBorder="1" applyAlignment="1">
      <alignment vertical="center"/>
    </xf>
    <xf numFmtId="0" fontId="5" fillId="2" borderId="0" xfId="6" applyFont="1" applyFill="1" applyAlignment="1">
      <alignment horizontal="distributed" vertical="center"/>
    </xf>
    <xf numFmtId="180" fontId="5" fillId="2" borderId="0" xfId="2" applyNumberFormat="1" applyFont="1" applyFill="1" applyAlignment="1">
      <alignment horizontal="distributed" vertical="center"/>
    </xf>
    <xf numFmtId="38" fontId="5" fillId="2" borderId="0" xfId="2" applyFont="1" applyFill="1" applyBorder="1" applyAlignment="1">
      <alignment vertical="center"/>
    </xf>
    <xf numFmtId="177" fontId="5" fillId="2" borderId="94" xfId="2" applyNumberFormat="1" applyFont="1" applyFill="1" applyBorder="1" applyAlignment="1">
      <alignment vertical="center"/>
    </xf>
    <xf numFmtId="177" fontId="5" fillId="2" borderId="95" xfId="2" applyNumberFormat="1" applyFont="1" applyFill="1" applyBorder="1" applyAlignment="1">
      <alignment vertical="center"/>
    </xf>
    <xf numFmtId="180" fontId="5" fillId="2" borderId="97" xfId="2" applyNumberFormat="1" applyFont="1" applyFill="1" applyBorder="1" applyAlignment="1">
      <alignment vertical="center"/>
    </xf>
    <xf numFmtId="0" fontId="5" fillId="2" borderId="0" xfId="4" applyFont="1" applyFill="1" applyAlignment="1">
      <alignment vertical="center"/>
    </xf>
    <xf numFmtId="0" fontId="7" fillId="2" borderId="0" xfId="4" applyFont="1" applyFill="1" applyAlignment="1">
      <alignment horizontal="right"/>
    </xf>
    <xf numFmtId="0" fontId="19" fillId="0" borderId="0" xfId="0" applyFont="1" applyAlignment="1">
      <alignment vertical="top" wrapText="1"/>
    </xf>
    <xf numFmtId="0" fontId="5" fillId="2" borderId="0" xfId="6" applyFont="1" applyFill="1" applyAlignment="1">
      <alignment horizontal="left" vertical="center"/>
    </xf>
    <xf numFmtId="0" fontId="5" fillId="0" borderId="0" xfId="6" applyFont="1" applyFill="1" applyAlignment="1">
      <alignment horizontal="left" vertical="center"/>
    </xf>
    <xf numFmtId="0" fontId="7" fillId="2" borderId="0" xfId="4" applyFont="1" applyFill="1" applyAlignment="1">
      <alignment horizontal="right" vertical="center"/>
    </xf>
    <xf numFmtId="38" fontId="2" fillId="2" borderId="0" xfId="2" applyFont="1" applyFill="1" applyAlignment="1">
      <alignment vertical="center"/>
    </xf>
    <xf numFmtId="38" fontId="2" fillId="0" borderId="0" xfId="2" applyFont="1" applyFill="1" applyAlignment="1">
      <alignment vertical="center"/>
    </xf>
    <xf numFmtId="38" fontId="2" fillId="0" borderId="0" xfId="2" applyFont="1" applyAlignment="1">
      <alignment vertical="center"/>
    </xf>
    <xf numFmtId="0" fontId="5" fillId="0" borderId="44" xfId="6" applyFont="1" applyFill="1" applyBorder="1" applyAlignment="1">
      <alignment horizontal="center" vertical="center"/>
    </xf>
    <xf numFmtId="0" fontId="5" fillId="0" borderId="49" xfId="6" applyFont="1" applyFill="1" applyBorder="1" applyAlignment="1">
      <alignment horizontal="center" vertical="center"/>
    </xf>
    <xf numFmtId="0" fontId="5" fillId="0" borderId="50" xfId="6" applyFont="1" applyFill="1" applyBorder="1" applyAlignment="1">
      <alignment horizontal="center" vertical="center"/>
    </xf>
    <xf numFmtId="0" fontId="5" fillId="2" borderId="58" xfId="6" applyFont="1" applyFill="1" applyBorder="1" applyAlignment="1">
      <alignment horizontal="center" vertical="center"/>
    </xf>
    <xf numFmtId="0" fontId="5" fillId="2" borderId="62" xfId="6" applyFont="1" applyFill="1" applyBorder="1" applyAlignment="1">
      <alignment horizontal="center" vertical="center"/>
    </xf>
    <xf numFmtId="0" fontId="5" fillId="2" borderId="58" xfId="6" applyFont="1" applyFill="1" applyBorder="1" applyAlignment="1">
      <alignment horizontal="center" vertical="center" wrapText="1"/>
    </xf>
    <xf numFmtId="0" fontId="10" fillId="2" borderId="7" xfId="4" applyFont="1" applyFill="1" applyBorder="1" applyAlignment="1">
      <alignment vertical="center"/>
    </xf>
    <xf numFmtId="0" fontId="10" fillId="2" borderId="104" xfId="4" applyFont="1" applyFill="1" applyBorder="1" applyAlignment="1">
      <alignment vertical="center"/>
    </xf>
    <xf numFmtId="0" fontId="10" fillId="2" borderId="37" xfId="4" applyFont="1" applyFill="1" applyBorder="1" applyAlignment="1">
      <alignment vertical="center"/>
    </xf>
    <xf numFmtId="0" fontId="10" fillId="2" borderId="39" xfId="4" applyFont="1" applyFill="1" applyBorder="1" applyAlignment="1">
      <alignment vertical="center"/>
    </xf>
    <xf numFmtId="0" fontId="10" fillId="2" borderId="35" xfId="4" applyFont="1" applyFill="1" applyBorder="1" applyAlignment="1">
      <alignment vertical="center"/>
    </xf>
    <xf numFmtId="0" fontId="10" fillId="2" borderId="11" xfId="4" applyFont="1" applyFill="1" applyBorder="1" applyAlignment="1">
      <alignment vertical="center"/>
    </xf>
    <xf numFmtId="0" fontId="5" fillId="2" borderId="95" xfId="6" applyFont="1" applyFill="1" applyBorder="1" applyAlignment="1">
      <alignment horizontal="distributed" vertical="center" wrapText="1" indent="1"/>
    </xf>
    <xf numFmtId="0" fontId="46" fillId="2" borderId="98" xfId="6" applyFont="1" applyFill="1" applyBorder="1" applyAlignment="1">
      <alignment horizontal="center" vertical="center"/>
    </xf>
    <xf numFmtId="0" fontId="46" fillId="2" borderId="98" xfId="6" applyFont="1" applyFill="1" applyBorder="1" applyAlignment="1">
      <alignment horizontal="center" vertical="center" wrapText="1" shrinkToFit="1"/>
    </xf>
    <xf numFmtId="0" fontId="46" fillId="2" borderId="65" xfId="6" applyFont="1" applyFill="1" applyBorder="1" applyAlignment="1">
      <alignment horizontal="center" vertical="center" wrapText="1"/>
    </xf>
    <xf numFmtId="0" fontId="46" fillId="2" borderId="48" xfId="6" applyFont="1" applyFill="1" applyBorder="1" applyAlignment="1">
      <alignment horizontal="center" vertical="center" wrapText="1"/>
    </xf>
    <xf numFmtId="0" fontId="46" fillId="2" borderId="98" xfId="6" applyFont="1" applyFill="1" applyBorder="1" applyAlignment="1">
      <alignment horizontal="center" vertical="center" wrapText="1"/>
    </xf>
    <xf numFmtId="0" fontId="46" fillId="2" borderId="135" xfId="6" applyFont="1" applyFill="1" applyBorder="1" applyAlignment="1">
      <alignment horizontal="distributed" vertical="center" indent="1"/>
    </xf>
    <xf numFmtId="0" fontId="46" fillId="2" borderId="89" xfId="6" applyFont="1" applyFill="1" applyBorder="1" applyAlignment="1">
      <alignment horizontal="center" vertical="center"/>
    </xf>
    <xf numFmtId="177" fontId="5" fillId="2" borderId="46" xfId="2" applyNumberFormat="1" applyFont="1" applyFill="1" applyBorder="1" applyAlignment="1">
      <alignment vertical="center"/>
    </xf>
    <xf numFmtId="0" fontId="14" fillId="2" borderId="0" xfId="0" applyFont="1" applyFill="1" applyAlignment="1">
      <alignment horizontal="distributed" vertical="center" indent="4"/>
    </xf>
    <xf numFmtId="180" fontId="5" fillId="0" borderId="0" xfId="2" applyNumberFormat="1" applyFont="1" applyFill="1" applyBorder="1" applyAlignment="1">
      <alignment vertical="center"/>
    </xf>
    <xf numFmtId="177" fontId="9" fillId="0" borderId="0" xfId="4" applyNumberFormat="1" applyFont="1" applyFill="1" applyAlignment="1">
      <alignment vertical="center"/>
    </xf>
    <xf numFmtId="189" fontId="5" fillId="0" borderId="0" xfId="4" applyNumberFormat="1" applyFont="1" applyFill="1" applyAlignment="1">
      <alignment vertical="center"/>
    </xf>
    <xf numFmtId="1" fontId="5" fillId="0" borderId="0" xfId="4" applyNumberFormat="1" applyFont="1" applyFill="1" applyAlignment="1">
      <alignment vertical="center"/>
    </xf>
    <xf numFmtId="3" fontId="9" fillId="0" borderId="0" xfId="4" applyNumberFormat="1" applyFont="1" applyFill="1" applyAlignment="1">
      <alignment vertical="center"/>
    </xf>
    <xf numFmtId="3" fontId="5" fillId="0" borderId="0" xfId="4" applyNumberFormat="1" applyFont="1" applyFill="1" applyAlignment="1">
      <alignment vertical="center"/>
    </xf>
    <xf numFmtId="0" fontId="5" fillId="0" borderId="0" xfId="6" applyFont="1" applyFill="1" applyAlignment="1">
      <alignment vertical="center"/>
    </xf>
    <xf numFmtId="0" fontId="5" fillId="0" borderId="0" xfId="6" applyFont="1" applyFill="1" applyAlignment="1">
      <alignment horizontal="centerContinuous" vertical="center"/>
    </xf>
    <xf numFmtId="3" fontId="47" fillId="0" borderId="0" xfId="6" applyNumberFormat="1" applyFont="1" applyFill="1" applyBorder="1" applyAlignment="1">
      <alignment vertical="center"/>
    </xf>
    <xf numFmtId="3" fontId="47" fillId="0" borderId="39" xfId="6" applyNumberFormat="1" applyFont="1" applyFill="1" applyBorder="1" applyAlignment="1">
      <alignment vertical="center"/>
    </xf>
    <xf numFmtId="3" fontId="47" fillId="0" borderId="6" xfId="6" applyNumberFormat="1" applyFont="1" applyFill="1" applyBorder="1" applyAlignment="1">
      <alignment vertical="center"/>
    </xf>
    <xf numFmtId="3" fontId="47" fillId="0" borderId="89" xfId="6" applyNumberFormat="1" applyFont="1" applyFill="1" applyBorder="1" applyAlignment="1">
      <alignment horizontal="right" vertical="center"/>
    </xf>
    <xf numFmtId="0" fontId="10" fillId="2" borderId="35" xfId="4" applyFont="1" applyFill="1" applyBorder="1" applyAlignment="1">
      <alignment horizontal="distributed" vertical="center" indent="1"/>
    </xf>
    <xf numFmtId="0" fontId="47" fillId="0" borderId="103" xfId="6" applyFont="1" applyFill="1" applyBorder="1" applyAlignment="1">
      <alignment horizontal="center" vertical="center"/>
    </xf>
    <xf numFmtId="0" fontId="47" fillId="0" borderId="136" xfId="6" applyFont="1" applyFill="1" applyBorder="1" applyAlignment="1">
      <alignment horizontal="center" vertical="center"/>
    </xf>
    <xf numFmtId="3" fontId="47" fillId="0" borderId="89" xfId="6" applyNumberFormat="1" applyFont="1" applyFill="1" applyBorder="1" applyAlignment="1">
      <alignment horizontal="center" vertical="center"/>
    </xf>
    <xf numFmtId="38" fontId="5" fillId="2" borderId="73" xfId="2" applyFont="1" applyFill="1" applyBorder="1" applyAlignment="1">
      <alignment vertical="center"/>
    </xf>
    <xf numFmtId="38" fontId="5" fillId="2" borderId="79" xfId="2" applyFont="1" applyFill="1" applyBorder="1" applyAlignment="1">
      <alignment vertical="center"/>
    </xf>
    <xf numFmtId="38" fontId="5" fillId="2" borderId="13" xfId="2" applyFont="1" applyFill="1" applyBorder="1" applyAlignment="1">
      <alignment vertical="center"/>
    </xf>
    <xf numFmtId="180" fontId="5" fillId="2" borderId="58" xfId="2" applyNumberFormat="1" applyFont="1" applyFill="1" applyBorder="1" applyAlignment="1">
      <alignment vertical="center"/>
    </xf>
    <xf numFmtId="0" fontId="5" fillId="2" borderId="31" xfId="6" applyFont="1" applyFill="1" applyBorder="1" applyAlignment="1">
      <alignment horizontal="left" vertical="center"/>
    </xf>
    <xf numFmtId="0" fontId="5" fillId="2" borderId="0" xfId="6" applyFont="1" applyFill="1" applyBorder="1" applyAlignment="1">
      <alignment horizontal="left" vertical="center"/>
    </xf>
    <xf numFmtId="0" fontId="5" fillId="0" borderId="0" xfId="6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vertical="center"/>
    </xf>
    <xf numFmtId="0" fontId="5" fillId="2" borderId="0" xfId="3" applyFont="1" applyFill="1" applyBorder="1" applyAlignment="1">
      <alignment horizontal="left" vertical="center"/>
    </xf>
    <xf numFmtId="3" fontId="8" fillId="2" borderId="0" xfId="6" applyNumberFormat="1" applyFont="1" applyFill="1" applyBorder="1" applyAlignment="1">
      <alignment horizontal="left" vertical="center"/>
    </xf>
    <xf numFmtId="38" fontId="5" fillId="2" borderId="0" xfId="2" applyFont="1" applyFill="1" applyAlignment="1">
      <alignment vertical="center"/>
    </xf>
    <xf numFmtId="38" fontId="5" fillId="0" borderId="0" xfId="2" applyFont="1" applyAlignment="1">
      <alignment vertical="center"/>
    </xf>
    <xf numFmtId="38" fontId="5" fillId="0" borderId="0" xfId="2" applyFont="1" applyFill="1" applyAlignment="1">
      <alignment vertical="center"/>
    </xf>
    <xf numFmtId="0" fontId="7" fillId="0" borderId="0" xfId="9" applyFont="1" applyFill="1" applyBorder="1" applyAlignment="1">
      <alignment horizontal="left" vertical="center"/>
    </xf>
    <xf numFmtId="181" fontId="5" fillId="0" borderId="0" xfId="1" applyNumberFormat="1" applyFont="1" applyFill="1" applyBorder="1" applyAlignment="1">
      <alignment vertical="center"/>
    </xf>
    <xf numFmtId="189" fontId="5" fillId="2" borderId="88" xfId="1" applyNumberFormat="1" applyFont="1" applyFill="1" applyBorder="1" applyAlignment="1">
      <alignment vertical="center"/>
    </xf>
    <xf numFmtId="38" fontId="50" fillId="2" borderId="0" xfId="2" applyFont="1" applyFill="1" applyBorder="1" applyAlignment="1">
      <alignment vertical="center"/>
    </xf>
    <xf numFmtId="38" fontId="5" fillId="2" borderId="0" xfId="2" applyFont="1" applyFill="1" applyBorder="1" applyAlignment="1">
      <alignment horizontal="left" vertical="center"/>
    </xf>
    <xf numFmtId="38" fontId="50" fillId="2" borderId="13" xfId="2" applyFont="1" applyFill="1" applyBorder="1" applyAlignment="1">
      <alignment horizontal="distributed" vertical="center" indent="26"/>
    </xf>
    <xf numFmtId="38" fontId="5" fillId="2" borderId="2" xfId="2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38" fontId="5" fillId="2" borderId="4" xfId="2" applyFont="1" applyFill="1" applyBorder="1" applyAlignment="1">
      <alignment horizontal="centerContinuous" vertical="center"/>
    </xf>
    <xf numFmtId="38" fontId="5" fillId="2" borderId="32" xfId="2" applyFont="1" applyFill="1" applyBorder="1" applyAlignment="1">
      <alignment horizontal="centerContinuous" vertical="center"/>
    </xf>
    <xf numFmtId="180" fontId="5" fillId="2" borderId="5" xfId="2" applyNumberFormat="1" applyFont="1" applyFill="1" applyBorder="1" applyAlignment="1">
      <alignment horizontal="centerContinuous" vertical="center"/>
    </xf>
    <xf numFmtId="38" fontId="5" fillId="2" borderId="12" xfId="2" applyFont="1" applyFill="1" applyBorder="1" applyAlignment="1">
      <alignment vertical="center"/>
    </xf>
    <xf numFmtId="38" fontId="7" fillId="2" borderId="109" xfId="2" applyFont="1" applyFill="1" applyBorder="1" applyAlignment="1">
      <alignment horizontal="center" vertical="center"/>
    </xf>
    <xf numFmtId="38" fontId="7" fillId="2" borderId="47" xfId="2" applyFont="1" applyFill="1" applyBorder="1" applyAlignment="1">
      <alignment horizontal="center" vertical="center"/>
    </xf>
    <xf numFmtId="38" fontId="7" fillId="2" borderId="47" xfId="2" applyFont="1" applyFill="1" applyBorder="1" applyAlignment="1">
      <alignment horizontal="center" vertical="center" wrapText="1"/>
    </xf>
    <xf numFmtId="38" fontId="7" fillId="2" borderId="75" xfId="2" applyFont="1" applyFill="1" applyBorder="1" applyAlignment="1">
      <alignment horizontal="center" vertical="center" wrapText="1"/>
    </xf>
    <xf numFmtId="38" fontId="7" fillId="2" borderId="45" xfId="2" applyFont="1" applyFill="1" applyBorder="1" applyAlignment="1">
      <alignment horizontal="center" vertical="center"/>
    </xf>
    <xf numFmtId="177" fontId="5" fillId="2" borderId="24" xfId="2" applyNumberFormat="1" applyFont="1" applyFill="1" applyBorder="1" applyAlignment="1">
      <alignment vertical="center"/>
    </xf>
    <xf numFmtId="177" fontId="5" fillId="2" borderId="118" xfId="2" applyNumberFormat="1" applyFont="1" applyFill="1" applyBorder="1" applyAlignment="1">
      <alignment vertical="center"/>
    </xf>
    <xf numFmtId="180" fontId="5" fillId="2" borderId="91" xfId="2" applyNumberFormat="1" applyFont="1" applyFill="1" applyBorder="1" applyAlignment="1">
      <alignment vertical="center"/>
    </xf>
    <xf numFmtId="177" fontId="5" fillId="2" borderId="19" xfId="2" applyNumberFormat="1" applyFont="1" applyFill="1" applyBorder="1" applyAlignment="1">
      <alignment vertical="center"/>
    </xf>
    <xf numFmtId="191" fontId="18" fillId="2" borderId="70" xfId="2" applyNumberFormat="1" applyFont="1" applyFill="1" applyBorder="1" applyAlignment="1">
      <alignment horizontal="center" vertical="center"/>
    </xf>
    <xf numFmtId="177" fontId="5" fillId="2" borderId="120" xfId="2" applyNumberFormat="1" applyFont="1" applyFill="1" applyBorder="1" applyAlignment="1">
      <alignment vertical="center"/>
    </xf>
    <xf numFmtId="180" fontId="5" fillId="2" borderId="158" xfId="2" applyNumberFormat="1" applyFont="1" applyFill="1" applyBorder="1" applyAlignment="1">
      <alignment vertical="center"/>
    </xf>
    <xf numFmtId="38" fontId="5" fillId="0" borderId="86" xfId="2" applyFont="1" applyFill="1" applyBorder="1" applyAlignment="1">
      <alignment vertical="center"/>
    </xf>
    <xf numFmtId="38" fontId="5" fillId="2" borderId="64" xfId="2" applyFont="1" applyFill="1" applyBorder="1" applyAlignment="1">
      <alignment horizontal="center" vertical="center"/>
    </xf>
    <xf numFmtId="38" fontId="5" fillId="0" borderId="50" xfId="2" applyFont="1" applyFill="1" applyBorder="1" applyAlignment="1">
      <alignment vertical="center"/>
    </xf>
    <xf numFmtId="38" fontId="5" fillId="2" borderId="62" xfId="2" applyFont="1" applyFill="1" applyBorder="1" applyAlignment="1">
      <alignment horizontal="center" vertical="center"/>
    </xf>
    <xf numFmtId="38" fontId="5" fillId="0" borderId="62" xfId="2" applyFont="1" applyFill="1" applyBorder="1" applyAlignment="1">
      <alignment vertical="center"/>
    </xf>
    <xf numFmtId="180" fontId="5" fillId="2" borderId="62" xfId="2" applyNumberFormat="1" applyFont="1" applyFill="1" applyBorder="1" applyAlignment="1">
      <alignment vertical="center"/>
    </xf>
    <xf numFmtId="177" fontId="5" fillId="2" borderId="9" xfId="2" applyNumberFormat="1" applyFont="1" applyFill="1" applyBorder="1" applyAlignment="1">
      <alignment vertical="center"/>
    </xf>
    <xf numFmtId="38" fontId="5" fillId="3" borderId="114" xfId="2" applyFont="1" applyFill="1" applyBorder="1" applyAlignment="1">
      <alignment vertical="center"/>
    </xf>
    <xf numFmtId="177" fontId="5" fillId="2" borderId="17" xfId="2" applyNumberFormat="1" applyFont="1" applyFill="1" applyBorder="1" applyAlignment="1">
      <alignment vertical="center"/>
    </xf>
    <xf numFmtId="180" fontId="5" fillId="2" borderId="153" xfId="2" applyNumberFormat="1" applyFont="1" applyFill="1" applyBorder="1" applyAlignment="1">
      <alignment vertical="center"/>
    </xf>
    <xf numFmtId="38" fontId="5" fillId="2" borderId="88" xfId="2" applyFont="1" applyFill="1" applyBorder="1" applyAlignment="1">
      <alignment vertical="center"/>
    </xf>
    <xf numFmtId="38" fontId="5" fillId="3" borderId="79" xfId="2" applyFont="1" applyFill="1" applyBorder="1" applyAlignment="1">
      <alignment vertical="center"/>
    </xf>
    <xf numFmtId="180" fontId="5" fillId="2" borderId="58" xfId="2" applyNumberFormat="1" applyFont="1" applyFill="1" applyBorder="1" applyAlignment="1">
      <alignment horizontal="right" vertical="center"/>
    </xf>
    <xf numFmtId="180" fontId="5" fillId="2" borderId="60" xfId="2" applyNumberFormat="1" applyFont="1" applyFill="1" applyBorder="1" applyAlignment="1">
      <alignment horizontal="right" vertical="center"/>
    </xf>
    <xf numFmtId="180" fontId="5" fillId="2" borderId="91" xfId="2" applyNumberFormat="1" applyFont="1" applyFill="1" applyBorder="1" applyAlignment="1">
      <alignment horizontal="right" vertical="center"/>
    </xf>
    <xf numFmtId="177" fontId="5" fillId="2" borderId="36" xfId="2" applyNumberFormat="1" applyFont="1" applyFill="1" applyBorder="1" applyAlignment="1">
      <alignment vertical="center"/>
    </xf>
    <xf numFmtId="180" fontId="5" fillId="2" borderId="82" xfId="2" applyNumberFormat="1" applyFont="1" applyFill="1" applyBorder="1" applyAlignment="1">
      <alignment horizontal="right" vertical="center"/>
    </xf>
    <xf numFmtId="180" fontId="5" fillId="2" borderId="158" xfId="2" applyNumberFormat="1" applyFont="1" applyFill="1" applyBorder="1" applyAlignment="1">
      <alignment horizontal="right" vertical="center"/>
    </xf>
    <xf numFmtId="191" fontId="18" fillId="2" borderId="79" xfId="2" applyNumberFormat="1" applyFont="1" applyFill="1" applyBorder="1" applyAlignment="1">
      <alignment vertical="center"/>
    </xf>
    <xf numFmtId="191" fontId="18" fillId="2" borderId="114" xfId="2" applyNumberFormat="1" applyFont="1" applyFill="1" applyBorder="1" applyAlignment="1">
      <alignment vertical="center"/>
    </xf>
    <xf numFmtId="191" fontId="18" fillId="2" borderId="65" xfId="2" applyNumberFormat="1" applyFont="1" applyFill="1" applyBorder="1" applyAlignment="1">
      <alignment vertical="center"/>
    </xf>
    <xf numFmtId="180" fontId="5" fillId="2" borderId="153" xfId="2" applyNumberFormat="1" applyFont="1" applyFill="1" applyBorder="1" applyAlignment="1">
      <alignment horizontal="right" vertical="center"/>
    </xf>
    <xf numFmtId="180" fontId="5" fillId="0" borderId="0" xfId="2" applyNumberFormat="1" applyFont="1" applyFill="1" applyAlignment="1">
      <alignment vertical="center"/>
    </xf>
    <xf numFmtId="0" fontId="2" fillId="0" borderId="0" xfId="0" applyFont="1" applyFill="1"/>
    <xf numFmtId="0" fontId="10" fillId="2" borderId="32" xfId="0" applyFont="1" applyFill="1" applyBorder="1" applyAlignment="1">
      <alignment horizontal="centerContinuous" vertical="center"/>
    </xf>
    <xf numFmtId="0" fontId="10" fillId="2" borderId="5" xfId="0" applyFont="1" applyFill="1" applyBorder="1" applyAlignment="1">
      <alignment horizontal="centerContinuous" vertical="center"/>
    </xf>
    <xf numFmtId="0" fontId="10" fillId="2" borderId="44" xfId="0" applyFont="1" applyFill="1" applyBorder="1" applyAlignment="1">
      <alignment horizontal="center" vertical="center"/>
    </xf>
    <xf numFmtId="0" fontId="10" fillId="2" borderId="50" xfId="0" applyFont="1" applyFill="1" applyBorder="1" applyAlignment="1">
      <alignment horizontal="center" vertical="center"/>
    </xf>
    <xf numFmtId="0" fontId="10" fillId="2" borderId="49" xfId="0" applyFont="1" applyFill="1" applyBorder="1" applyAlignment="1">
      <alignment horizontal="center" vertical="center"/>
    </xf>
    <xf numFmtId="0" fontId="10" fillId="2" borderId="51" xfId="0" applyFont="1" applyFill="1" applyBorder="1" applyAlignment="1">
      <alignment horizontal="right" vertical="center"/>
    </xf>
    <xf numFmtId="0" fontId="10" fillId="2" borderId="53" xfId="0" applyFont="1" applyFill="1" applyBorder="1" applyAlignment="1">
      <alignment horizontal="right" vertical="center"/>
    </xf>
    <xf numFmtId="0" fontId="10" fillId="2" borderId="52" xfId="0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right" vertical="center"/>
    </xf>
    <xf numFmtId="0" fontId="10" fillId="2" borderId="53" xfId="0" applyFont="1" applyFill="1" applyBorder="1" applyAlignment="1">
      <alignment horizontal="center" vertical="center"/>
    </xf>
    <xf numFmtId="177" fontId="5" fillId="2" borderId="70" xfId="2" applyNumberFormat="1" applyFont="1" applyFill="1" applyBorder="1" applyAlignment="1">
      <alignment horizontal="right" vertical="center"/>
    </xf>
    <xf numFmtId="186" fontId="5" fillId="2" borderId="75" xfId="2" applyNumberFormat="1" applyFont="1" applyFill="1" applyBorder="1" applyAlignment="1">
      <alignment horizontal="right" vertical="center"/>
    </xf>
    <xf numFmtId="177" fontId="5" fillId="2" borderId="75" xfId="2" applyNumberFormat="1" applyFont="1" applyFill="1" applyBorder="1" applyAlignment="1">
      <alignment horizontal="right" vertical="center"/>
    </xf>
    <xf numFmtId="186" fontId="5" fillId="2" borderId="87" xfId="2" applyNumberFormat="1" applyFont="1" applyFill="1" applyBorder="1" applyAlignment="1">
      <alignment horizontal="right" vertical="center"/>
    </xf>
    <xf numFmtId="0" fontId="2" fillId="2" borderId="0" xfId="0" applyFont="1" applyFill="1"/>
    <xf numFmtId="0" fontId="10" fillId="0" borderId="32" xfId="0" applyFont="1" applyFill="1" applyBorder="1" applyAlignment="1">
      <alignment horizontal="centerContinuous" vertical="center"/>
    </xf>
    <xf numFmtId="0" fontId="10" fillId="0" borderId="5" xfId="0" applyFont="1" applyFill="1" applyBorder="1" applyAlignment="1">
      <alignment horizontal="centerContinuous" vertical="center"/>
    </xf>
    <xf numFmtId="0" fontId="10" fillId="0" borderId="44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right" vertical="center"/>
    </xf>
    <xf numFmtId="0" fontId="10" fillId="0" borderId="53" xfId="0" applyFont="1" applyFill="1" applyBorder="1" applyAlignment="1">
      <alignment horizontal="right" vertical="center"/>
    </xf>
    <xf numFmtId="0" fontId="10" fillId="0" borderId="52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right" vertical="center"/>
    </xf>
    <xf numFmtId="0" fontId="10" fillId="0" borderId="53" xfId="0" applyFont="1" applyFill="1" applyBorder="1" applyAlignment="1">
      <alignment horizontal="center" vertical="center"/>
    </xf>
    <xf numFmtId="38" fontId="5" fillId="0" borderId="0" xfId="2" applyFont="1" applyAlignment="1">
      <alignment horizontal="distributed" vertical="center"/>
    </xf>
    <xf numFmtId="180" fontId="5" fillId="0" borderId="0" xfId="2" applyNumberFormat="1" applyFont="1" applyAlignment="1">
      <alignment horizontal="distributed" vertical="center"/>
    </xf>
    <xf numFmtId="38" fontId="5" fillId="0" borderId="40" xfId="2" applyFont="1" applyFill="1" applyBorder="1" applyAlignment="1">
      <alignment horizontal="centerContinuous" vertical="center"/>
    </xf>
    <xf numFmtId="38" fontId="5" fillId="0" borderId="32" xfId="2" applyFont="1" applyFill="1" applyBorder="1" applyAlignment="1">
      <alignment horizontal="centerContinuous" vertical="center"/>
    </xf>
    <xf numFmtId="38" fontId="5" fillId="2" borderId="51" xfId="2" applyFont="1" applyFill="1" applyBorder="1" applyAlignment="1">
      <alignment horizontal="center" vertical="center"/>
    </xf>
    <xf numFmtId="38" fontId="5" fillId="2" borderId="53" xfId="2" applyFont="1" applyFill="1" applyBorder="1" applyAlignment="1">
      <alignment horizontal="center" vertical="center"/>
    </xf>
    <xf numFmtId="38" fontId="5" fillId="0" borderId="51" xfId="2" applyFont="1" applyFill="1" applyBorder="1" applyAlignment="1">
      <alignment horizontal="center" vertical="center"/>
    </xf>
    <xf numFmtId="38" fontId="5" fillId="0" borderId="52" xfId="2" applyFont="1" applyFill="1" applyBorder="1" applyAlignment="1">
      <alignment horizontal="center" vertical="center"/>
    </xf>
    <xf numFmtId="38" fontId="5" fillId="2" borderId="25" xfId="2" applyFont="1" applyFill="1" applyBorder="1" applyAlignment="1">
      <alignment horizontal="center" vertical="center"/>
    </xf>
    <xf numFmtId="38" fontId="7" fillId="2" borderId="115" xfId="2" applyFont="1" applyFill="1" applyBorder="1" applyAlignment="1">
      <alignment horizontal="right" vertical="center"/>
    </xf>
    <xf numFmtId="38" fontId="7" fillId="2" borderId="117" xfId="2" applyFont="1" applyFill="1" applyBorder="1" applyAlignment="1">
      <alignment horizontal="right" vertical="center"/>
    </xf>
    <xf numFmtId="38" fontId="7" fillId="3" borderId="115" xfId="2" applyFont="1" applyFill="1" applyBorder="1" applyAlignment="1">
      <alignment horizontal="right" vertical="center"/>
    </xf>
    <xf numFmtId="38" fontId="7" fillId="0" borderId="117" xfId="2" applyFont="1" applyFill="1" applyBorder="1" applyAlignment="1">
      <alignment horizontal="right" vertical="center"/>
    </xf>
    <xf numFmtId="38" fontId="7" fillId="0" borderId="116" xfId="2" applyFont="1" applyFill="1" applyBorder="1" applyAlignment="1">
      <alignment horizontal="right" vertical="center"/>
    </xf>
    <xf numFmtId="38" fontId="7" fillId="0" borderId="23" xfId="2" applyFont="1" applyFill="1" applyBorder="1" applyAlignment="1">
      <alignment horizontal="right" vertical="center"/>
    </xf>
    <xf numFmtId="177" fontId="48" fillId="2" borderId="92" xfId="2" applyNumberFormat="1" applyFont="1" applyFill="1" applyBorder="1" applyAlignment="1">
      <alignment vertical="center"/>
    </xf>
    <xf numFmtId="177" fontId="48" fillId="2" borderId="151" xfId="2" applyNumberFormat="1" applyFont="1" applyFill="1" applyBorder="1" applyAlignment="1">
      <alignment vertical="center"/>
    </xf>
    <xf numFmtId="38" fontId="7" fillId="2" borderId="96" xfId="2" applyFont="1" applyFill="1" applyBorder="1" applyAlignment="1">
      <alignment horizontal="right" vertical="center"/>
    </xf>
    <xf numFmtId="177" fontId="7" fillId="2" borderId="152" xfId="2" applyNumberFormat="1" applyFont="1" applyFill="1" applyBorder="1" applyAlignment="1">
      <alignment horizontal="right" vertical="center"/>
    </xf>
    <xf numFmtId="177" fontId="48" fillId="2" borderId="52" xfId="2" applyNumberFormat="1" applyFont="1" applyFill="1" applyBorder="1" applyAlignment="1">
      <alignment vertical="center"/>
    </xf>
    <xf numFmtId="177" fontId="48" fillId="2" borderId="25" xfId="2" applyNumberFormat="1" applyFont="1" applyFill="1" applyBorder="1" applyAlignment="1">
      <alignment vertical="center"/>
    </xf>
    <xf numFmtId="38" fontId="48" fillId="2" borderId="51" xfId="2" applyFont="1" applyFill="1" applyBorder="1" applyAlignment="1">
      <alignment horizontal="center" vertical="center"/>
    </xf>
    <xf numFmtId="38" fontId="48" fillId="2" borderId="53" xfId="2" applyFont="1" applyFill="1" applyBorder="1" applyAlignment="1">
      <alignment vertical="center"/>
    </xf>
    <xf numFmtId="38" fontId="48" fillId="3" borderId="51" xfId="2" applyFont="1" applyFill="1" applyBorder="1" applyAlignment="1">
      <alignment horizontal="center" vertical="center"/>
    </xf>
    <xf numFmtId="38" fontId="48" fillId="3" borderId="53" xfId="2" applyFont="1" applyFill="1" applyBorder="1" applyAlignment="1">
      <alignment vertical="center"/>
    </xf>
    <xf numFmtId="38" fontId="48" fillId="2" borderId="52" xfId="2" applyFont="1" applyFill="1" applyBorder="1" applyAlignment="1">
      <alignment horizontal="center" vertical="center"/>
    </xf>
    <xf numFmtId="180" fontId="48" fillId="2" borderId="10" xfId="2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distributed" textRotation="255" wrapText="1"/>
    </xf>
    <xf numFmtId="38" fontId="5" fillId="2" borderId="0" xfId="2" applyFont="1" applyFill="1" applyBorder="1" applyAlignment="1">
      <alignment horizontal="distributed" vertical="center"/>
    </xf>
    <xf numFmtId="38" fontId="48" fillId="2" borderId="0" xfId="2" applyFont="1" applyFill="1" applyBorder="1" applyAlignment="1">
      <alignment horizontal="center" vertical="center"/>
    </xf>
    <xf numFmtId="38" fontId="48" fillId="2" borderId="0" xfId="2" applyFont="1" applyFill="1" applyBorder="1" applyAlignment="1">
      <alignment vertical="center"/>
    </xf>
    <xf numFmtId="177" fontId="48" fillId="2" borderId="0" xfId="2" applyNumberFormat="1" applyFont="1" applyFill="1" applyBorder="1" applyAlignment="1">
      <alignment vertical="center"/>
    </xf>
    <xf numFmtId="180" fontId="48" fillId="2" borderId="0" xfId="2" applyNumberFormat="1" applyFont="1" applyFill="1" applyBorder="1" applyAlignment="1">
      <alignment horizontal="center" vertical="center"/>
    </xf>
    <xf numFmtId="38" fontId="5" fillId="0" borderId="53" xfId="2" applyFont="1" applyFill="1" applyBorder="1" applyAlignment="1">
      <alignment horizontal="center" vertical="center"/>
    </xf>
    <xf numFmtId="38" fontId="5" fillId="0" borderId="25" xfId="2" applyFont="1" applyFill="1" applyBorder="1" applyAlignment="1">
      <alignment horizontal="center" vertical="center"/>
    </xf>
    <xf numFmtId="38" fontId="48" fillId="2" borderId="91" xfId="2" applyFont="1" applyFill="1" applyBorder="1" applyAlignment="1" applyProtection="1">
      <alignment vertical="center"/>
      <protection locked="0"/>
    </xf>
    <xf numFmtId="180" fontId="48" fillId="2" borderId="93" xfId="2" applyNumberFormat="1" applyFont="1" applyFill="1" applyBorder="1" applyAlignment="1">
      <alignment horizontal="center" vertical="center"/>
    </xf>
    <xf numFmtId="177" fontId="48" fillId="2" borderId="81" xfId="2" applyNumberFormat="1" applyFont="1" applyFill="1" applyBorder="1" applyAlignment="1">
      <alignment vertical="center"/>
    </xf>
    <xf numFmtId="180" fontId="48" fillId="2" borderId="103" xfId="2" applyNumberFormat="1" applyFont="1" applyFill="1" applyBorder="1" applyAlignment="1">
      <alignment horizontal="center" vertical="center"/>
    </xf>
    <xf numFmtId="38" fontId="48" fillId="2" borderId="73" xfId="2" applyFont="1" applyFill="1" applyBorder="1" applyAlignment="1">
      <alignment vertical="center"/>
    </xf>
    <xf numFmtId="38" fontId="48" fillId="2" borderId="88" xfId="2" applyFont="1" applyFill="1" applyBorder="1" applyAlignment="1">
      <alignment vertical="center"/>
    </xf>
    <xf numFmtId="177" fontId="48" fillId="2" borderId="73" xfId="2" applyNumberFormat="1" applyFont="1" applyFill="1" applyBorder="1" applyAlignment="1">
      <alignment vertical="center"/>
    </xf>
    <xf numFmtId="177" fontId="48" fillId="2" borderId="88" xfId="2" applyNumberFormat="1" applyFont="1" applyFill="1" applyBorder="1" applyAlignment="1">
      <alignment vertical="center"/>
    </xf>
    <xf numFmtId="180" fontId="48" fillId="2" borderId="98" xfId="2" applyNumberFormat="1" applyFont="1" applyFill="1" applyBorder="1" applyAlignment="1">
      <alignment horizontal="center" vertical="center"/>
    </xf>
    <xf numFmtId="38" fontId="5" fillId="0" borderId="0" xfId="2" applyFont="1" applyFill="1" applyAlignment="1"/>
    <xf numFmtId="3" fontId="47" fillId="2" borderId="70" xfId="6" applyNumberFormat="1" applyFont="1" applyFill="1" applyBorder="1" applyAlignment="1">
      <alignment horizontal="center" vertical="center"/>
    </xf>
    <xf numFmtId="3" fontId="47" fillId="2" borderId="75" xfId="6" applyNumberFormat="1" applyFont="1" applyFill="1" applyBorder="1" applyAlignment="1">
      <alignment horizontal="center" vertical="center"/>
    </xf>
    <xf numFmtId="3" fontId="47" fillId="2" borderId="87" xfId="6" applyNumberFormat="1" applyFont="1" applyFill="1" applyBorder="1" applyAlignment="1">
      <alignment horizontal="center" vertical="center"/>
    </xf>
    <xf numFmtId="0" fontId="10" fillId="2" borderId="42" xfId="4" applyFont="1" applyFill="1" applyBorder="1" applyAlignment="1">
      <alignment horizontal="distributed" vertical="center" indent="1"/>
    </xf>
    <xf numFmtId="0" fontId="10" fillId="0" borderId="160" xfId="4" applyFont="1" applyFill="1" applyBorder="1" applyAlignment="1">
      <alignment horizontal="center" vertical="center" shrinkToFit="1"/>
    </xf>
    <xf numFmtId="0" fontId="10" fillId="0" borderId="52" xfId="4" applyFont="1" applyFill="1" applyBorder="1" applyAlignment="1">
      <alignment horizontal="center" vertical="center" wrapText="1" shrinkToFit="1"/>
    </xf>
    <xf numFmtId="0" fontId="5" fillId="2" borderId="89" xfId="0" applyFont="1" applyFill="1" applyBorder="1" applyAlignment="1">
      <alignment horizontal="distributed" vertical="center" indent="1"/>
    </xf>
    <xf numFmtId="0" fontId="5" fillId="2" borderId="4" xfId="0" applyFont="1" applyFill="1" applyBorder="1" applyAlignment="1">
      <alignment horizontal="centerContinuous" vertical="center"/>
    </xf>
    <xf numFmtId="0" fontId="5" fillId="0" borderId="89" xfId="0" applyFont="1" applyFill="1" applyBorder="1" applyAlignment="1">
      <alignment horizontal="distributed" vertical="center" indent="1"/>
    </xf>
    <xf numFmtId="0" fontId="5" fillId="0" borderId="4" xfId="0" applyFont="1" applyFill="1" applyBorder="1" applyAlignment="1">
      <alignment horizontal="centerContinuous" vertical="center"/>
    </xf>
    <xf numFmtId="14" fontId="4" fillId="2" borderId="0" xfId="4" applyNumberFormat="1" applyFont="1" applyFill="1" applyBorder="1" applyAlignment="1" applyProtection="1">
      <alignment horizontal="distributed" vertical="center" indent="14"/>
      <protection locked="0"/>
    </xf>
    <xf numFmtId="38" fontId="50" fillId="2" borderId="13" xfId="2" applyFont="1" applyFill="1" applyBorder="1" applyAlignment="1">
      <alignment vertical="center"/>
    </xf>
    <xf numFmtId="0" fontId="45" fillId="2" borderId="0" xfId="6" applyFont="1" applyFill="1" applyBorder="1" applyAlignment="1">
      <alignment horizontal="center" vertical="center"/>
    </xf>
    <xf numFmtId="0" fontId="45" fillId="2" borderId="0" xfId="6" applyFont="1" applyFill="1" applyBorder="1" applyAlignment="1">
      <alignment vertical="center"/>
    </xf>
    <xf numFmtId="0" fontId="45" fillId="2" borderId="0" xfId="6" applyFont="1" applyFill="1" applyBorder="1" applyAlignment="1">
      <alignment horizontal="distributed" vertical="center" indent="8"/>
    </xf>
    <xf numFmtId="0" fontId="13" fillId="2" borderId="0" xfId="0" applyFont="1" applyFill="1" applyAlignment="1" applyProtection="1">
      <alignment horizontal="distributed" indent="18"/>
      <protection locked="0"/>
    </xf>
    <xf numFmtId="0" fontId="10" fillId="0" borderId="44" xfId="4" applyFont="1" applyFill="1" applyBorder="1" applyAlignment="1">
      <alignment horizontal="center" vertical="center"/>
    </xf>
    <xf numFmtId="0" fontId="10" fillId="0" borderId="49" xfId="4" applyFont="1" applyFill="1" applyBorder="1" applyAlignment="1">
      <alignment horizontal="center" vertical="center"/>
    </xf>
    <xf numFmtId="0" fontId="10" fillId="0" borderId="37" xfId="4" applyFont="1" applyFill="1" applyBorder="1" applyAlignment="1">
      <alignment horizontal="center" vertical="center"/>
    </xf>
    <xf numFmtId="0" fontId="10" fillId="0" borderId="50" xfId="4" applyFont="1" applyFill="1" applyBorder="1" applyAlignment="1">
      <alignment horizontal="center" vertical="center"/>
    </xf>
    <xf numFmtId="0" fontId="10" fillId="0" borderId="7" xfId="4" applyFont="1" applyFill="1" applyBorder="1" applyAlignment="1">
      <alignment horizontal="center" vertical="center"/>
    </xf>
    <xf numFmtId="0" fontId="10" fillId="0" borderId="30" xfId="4" applyFont="1" applyFill="1" applyBorder="1" applyAlignment="1">
      <alignment horizontal="center" vertical="center"/>
    </xf>
    <xf numFmtId="0" fontId="10" fillId="0" borderId="51" xfId="4" applyFont="1" applyFill="1" applyBorder="1" applyAlignment="1">
      <alignment horizontal="center" vertical="center"/>
    </xf>
    <xf numFmtId="0" fontId="10" fillId="0" borderId="52" xfId="4" applyFont="1" applyFill="1" applyBorder="1" applyAlignment="1">
      <alignment horizontal="center" vertical="center"/>
    </xf>
    <xf numFmtId="0" fontId="10" fillId="0" borderId="25" xfId="4" applyFont="1" applyFill="1" applyBorder="1" applyAlignment="1">
      <alignment horizontal="distributed" vertical="center"/>
    </xf>
    <xf numFmtId="0" fontId="10" fillId="0" borderId="53" xfId="4" applyFont="1" applyFill="1" applyBorder="1" applyAlignment="1">
      <alignment horizontal="center" vertical="center"/>
    </xf>
    <xf numFmtId="0" fontId="10" fillId="0" borderId="11" xfId="4" applyFont="1" applyFill="1" applyBorder="1" applyAlignment="1">
      <alignment horizontal="center" vertical="center"/>
    </xf>
    <xf numFmtId="0" fontId="10" fillId="0" borderId="11" xfId="4" applyFont="1" applyFill="1" applyBorder="1" applyAlignment="1">
      <alignment horizontal="distributed" vertical="center"/>
    </xf>
    <xf numFmtId="0" fontId="10" fillId="0" borderId="53" xfId="4" applyFont="1" applyFill="1" applyBorder="1" applyAlignment="1">
      <alignment horizontal="distributed" vertical="center"/>
    </xf>
    <xf numFmtId="3" fontId="9" fillId="0" borderId="4" xfId="5" applyNumberFormat="1" applyFont="1" applyFill="1" applyBorder="1" applyAlignment="1">
      <alignment vertical="center"/>
    </xf>
    <xf numFmtId="184" fontId="9" fillId="0" borderId="81" xfId="4" applyNumberFormat="1" applyFont="1" applyFill="1" applyBorder="1" applyAlignment="1">
      <alignment vertical="center"/>
    </xf>
    <xf numFmtId="3" fontId="9" fillId="0" borderId="40" xfId="5" applyNumberFormat="1" applyFont="1" applyFill="1" applyBorder="1" applyAlignment="1">
      <alignment vertical="center"/>
    </xf>
    <xf numFmtId="183" fontId="9" fillId="0" borderId="81" xfId="4" applyNumberFormat="1" applyFont="1" applyFill="1" applyBorder="1" applyAlignment="1">
      <alignment vertical="center"/>
    </xf>
    <xf numFmtId="177" fontId="9" fillId="0" borderId="83" xfId="5" applyNumberFormat="1" applyFont="1" applyFill="1" applyBorder="1" applyAlignment="1">
      <alignment vertical="center"/>
    </xf>
    <xf numFmtId="179" fontId="9" fillId="0" borderId="27" xfId="4" applyNumberFormat="1" applyFont="1" applyFill="1" applyBorder="1" applyAlignment="1">
      <alignment horizontal="right" vertical="center"/>
    </xf>
    <xf numFmtId="179" fontId="9" fillId="0" borderId="82" xfId="4" applyNumberFormat="1" applyFont="1" applyFill="1" applyBorder="1" applyAlignment="1">
      <alignment horizontal="right" vertical="center"/>
    </xf>
    <xf numFmtId="3" fontId="9" fillId="0" borderId="82" xfId="5" applyNumberFormat="1" applyFont="1" applyFill="1" applyBorder="1" applyAlignment="1">
      <alignment vertical="center"/>
    </xf>
    <xf numFmtId="3" fontId="5" fillId="0" borderId="27" xfId="5" applyNumberFormat="1" applyFont="1" applyFill="1" applyBorder="1" applyAlignment="1">
      <alignment vertical="center"/>
    </xf>
    <xf numFmtId="184" fontId="5" fillId="0" borderId="81" xfId="4" applyNumberFormat="1" applyFont="1" applyFill="1" applyBorder="1" applyAlignment="1">
      <alignment vertical="center"/>
    </xf>
    <xf numFmtId="3" fontId="5" fillId="0" borderId="35" xfId="5" applyNumberFormat="1" applyFont="1" applyFill="1" applyBorder="1" applyAlignment="1">
      <alignment vertical="center"/>
    </xf>
    <xf numFmtId="183" fontId="5" fillId="0" borderId="81" xfId="4" applyNumberFormat="1" applyFont="1" applyFill="1" applyBorder="1" applyAlignment="1">
      <alignment vertical="center"/>
    </xf>
    <xf numFmtId="177" fontId="5" fillId="0" borderId="82" xfId="5" applyNumberFormat="1" applyFont="1" applyFill="1" applyBorder="1" applyAlignment="1">
      <alignment vertical="center"/>
    </xf>
    <xf numFmtId="179" fontId="5" fillId="0" borderId="27" xfId="4" applyNumberFormat="1" applyFont="1" applyFill="1" applyBorder="1" applyAlignment="1">
      <alignment horizontal="right" vertical="center"/>
    </xf>
    <xf numFmtId="179" fontId="5" fillId="0" borderId="82" xfId="4" applyNumberFormat="1" applyFont="1" applyFill="1" applyBorder="1" applyAlignment="1">
      <alignment horizontal="right" vertical="center"/>
    </xf>
    <xf numFmtId="3" fontId="5" fillId="0" borderId="82" xfId="5" applyNumberFormat="1" applyFont="1" applyFill="1" applyBorder="1" applyAlignment="1">
      <alignment vertical="center"/>
    </xf>
    <xf numFmtId="3" fontId="5" fillId="0" borderId="104" xfId="5" applyNumberFormat="1" applyFont="1" applyFill="1" applyBorder="1" applyAlignment="1">
      <alignment vertical="center"/>
    </xf>
    <xf numFmtId="3" fontId="5" fillId="0" borderId="107" xfId="5" applyNumberFormat="1" applyFont="1" applyFill="1" applyBorder="1" applyAlignment="1">
      <alignment vertical="center"/>
    </xf>
    <xf numFmtId="183" fontId="5" fillId="0" borderId="106" xfId="4" applyNumberFormat="1" applyFont="1" applyFill="1" applyBorder="1" applyAlignment="1">
      <alignment vertical="center"/>
    </xf>
    <xf numFmtId="177" fontId="5" fillId="0" borderId="155" xfId="5" applyNumberFormat="1" applyFont="1" applyFill="1" applyBorder="1" applyAlignment="1">
      <alignment vertical="center"/>
    </xf>
    <xf numFmtId="179" fontId="5" fillId="0" borderId="112" xfId="4" applyNumberFormat="1" applyFont="1" applyFill="1" applyBorder="1" applyAlignment="1">
      <alignment horizontal="right" vertical="center"/>
    </xf>
    <xf numFmtId="179" fontId="5" fillId="0" borderId="113" xfId="4" applyNumberFormat="1" applyFont="1" applyFill="1" applyBorder="1" applyAlignment="1">
      <alignment horizontal="right" vertical="center"/>
    </xf>
    <xf numFmtId="3" fontId="5" fillId="0" borderId="155" xfId="5" applyNumberFormat="1" applyFont="1" applyFill="1" applyBorder="1" applyAlignment="1">
      <alignment vertical="center"/>
    </xf>
    <xf numFmtId="3" fontId="9" fillId="0" borderId="27" xfId="4" applyNumberFormat="1" applyFont="1" applyFill="1" applyBorder="1" applyAlignment="1">
      <alignment vertical="center"/>
    </xf>
    <xf numFmtId="184" fontId="9" fillId="0" borderId="110" xfId="4" applyNumberFormat="1" applyFont="1" applyFill="1" applyBorder="1" applyAlignment="1">
      <alignment vertical="center"/>
    </xf>
    <xf numFmtId="3" fontId="9" fillId="0" borderId="28" xfId="4" applyNumberFormat="1" applyFont="1" applyFill="1" applyBorder="1" applyAlignment="1">
      <alignment vertical="center"/>
    </xf>
    <xf numFmtId="3" fontId="9" fillId="0" borderId="35" xfId="4" applyNumberFormat="1" applyFont="1" applyFill="1" applyBorder="1" applyAlignment="1">
      <alignment vertical="center"/>
    </xf>
    <xf numFmtId="177" fontId="9" fillId="0" borderId="82" xfId="4" applyNumberFormat="1" applyFont="1" applyFill="1" applyBorder="1" applyAlignment="1">
      <alignment vertical="center"/>
    </xf>
    <xf numFmtId="3" fontId="9" fillId="0" borderId="35" xfId="5" applyNumberFormat="1" applyFont="1" applyFill="1" applyBorder="1" applyAlignment="1">
      <alignment vertical="center"/>
    </xf>
    <xf numFmtId="184" fontId="5" fillId="0" borderId="80" xfId="4" applyNumberFormat="1" applyFont="1" applyFill="1" applyBorder="1" applyAlignment="1" applyProtection="1">
      <alignment vertical="center"/>
      <protection locked="0"/>
    </xf>
    <xf numFmtId="184" fontId="5" fillId="0" borderId="81" xfId="4" applyNumberFormat="1" applyFont="1" applyFill="1" applyBorder="1" applyAlignment="1" applyProtection="1">
      <alignment vertical="center"/>
      <protection locked="0"/>
    </xf>
    <xf numFmtId="3" fontId="5" fillId="0" borderId="81" xfId="4" applyNumberFormat="1" applyFont="1" applyFill="1" applyBorder="1" applyAlignment="1" applyProtection="1">
      <alignment vertical="center"/>
    </xf>
    <xf numFmtId="185" fontId="5" fillId="0" borderId="81" xfId="110" applyNumberFormat="1" applyFont="1" applyFill="1" applyBorder="1" applyAlignment="1" applyProtection="1">
      <alignment vertical="center"/>
      <protection locked="0"/>
    </xf>
    <xf numFmtId="3" fontId="5" fillId="0" borderId="35" xfId="4" applyNumberFormat="1" applyFont="1" applyFill="1" applyBorder="1" applyAlignment="1" applyProtection="1">
      <alignment vertical="center"/>
      <protection locked="0"/>
    </xf>
    <xf numFmtId="177" fontId="5" fillId="0" borderId="82" xfId="4" applyNumberFormat="1" applyFont="1" applyFill="1" applyBorder="1" applyAlignment="1" applyProtection="1">
      <alignment vertical="center"/>
    </xf>
    <xf numFmtId="3" fontId="5" fillId="0" borderId="35" xfId="110" applyNumberFormat="1" applyFont="1" applyFill="1" applyBorder="1" applyAlignment="1" applyProtection="1">
      <alignment vertical="center"/>
      <protection locked="0"/>
    </xf>
    <xf numFmtId="3" fontId="5" fillId="0" borderId="82" xfId="4" applyNumberFormat="1" applyFont="1" applyFill="1" applyBorder="1" applyAlignment="1" applyProtection="1">
      <alignment vertical="center"/>
      <protection locked="0"/>
    </xf>
    <xf numFmtId="3" fontId="5" fillId="0" borderId="27" xfId="4" applyNumberFormat="1" applyFont="1" applyFill="1" applyBorder="1" applyAlignment="1" applyProtection="1">
      <alignment vertical="center"/>
      <protection locked="0"/>
    </xf>
    <xf numFmtId="3" fontId="5" fillId="0" borderId="80" xfId="5" applyNumberFormat="1" applyFont="1" applyFill="1" applyBorder="1" applyAlignment="1">
      <alignment vertical="center"/>
    </xf>
    <xf numFmtId="3" fontId="5" fillId="0" borderId="81" xfId="5" applyNumberFormat="1" applyFont="1" applyFill="1" applyBorder="1" applyAlignment="1">
      <alignment vertical="center"/>
    </xf>
    <xf numFmtId="3" fontId="5" fillId="0" borderId="35" xfId="4" applyNumberFormat="1" applyFont="1" applyFill="1" applyBorder="1" applyAlignment="1">
      <alignment vertical="center"/>
    </xf>
    <xf numFmtId="177" fontId="5" fillId="0" borderId="82" xfId="4" applyNumberFormat="1" applyFont="1" applyFill="1" applyBorder="1" applyAlignment="1">
      <alignment vertical="center"/>
    </xf>
    <xf numFmtId="184" fontId="5" fillId="0" borderId="81" xfId="5" applyNumberFormat="1" applyFont="1" applyFill="1" applyBorder="1" applyAlignment="1">
      <alignment vertical="center"/>
    </xf>
    <xf numFmtId="3" fontId="5" fillId="0" borderId="28" xfId="110" applyNumberFormat="1" applyFont="1" applyFill="1" applyBorder="1" applyAlignment="1" applyProtection="1">
      <alignment vertical="center"/>
      <protection locked="0"/>
    </xf>
    <xf numFmtId="3" fontId="5" fillId="0" borderId="51" xfId="5" applyNumberFormat="1" applyFont="1" applyFill="1" applyBorder="1" applyAlignment="1">
      <alignment vertical="center"/>
    </xf>
    <xf numFmtId="3" fontId="5" fillId="0" borderId="52" xfId="5" applyNumberFormat="1" applyFont="1" applyFill="1" applyBorder="1" applyAlignment="1">
      <alignment vertical="center"/>
    </xf>
    <xf numFmtId="185" fontId="5" fillId="0" borderId="26" xfId="5" applyNumberFormat="1" applyFont="1" applyFill="1" applyBorder="1" applyAlignment="1">
      <alignment vertical="center"/>
    </xf>
    <xf numFmtId="3" fontId="5" fillId="0" borderId="25" xfId="4" applyNumberFormat="1" applyFont="1" applyFill="1" applyBorder="1" applyAlignment="1">
      <alignment vertical="center"/>
    </xf>
    <xf numFmtId="177" fontId="5" fillId="0" borderId="53" xfId="4" applyNumberFormat="1" applyFont="1" applyFill="1" applyBorder="1" applyAlignment="1">
      <alignment vertical="center"/>
    </xf>
    <xf numFmtId="179" fontId="5" fillId="0" borderId="109" xfId="4" applyNumberFormat="1" applyFont="1" applyFill="1" applyBorder="1" applyAlignment="1">
      <alignment horizontal="right" vertical="center"/>
    </xf>
    <xf numFmtId="179" fontId="5" fillId="0" borderId="87" xfId="4" applyNumberFormat="1" applyFont="1" applyFill="1" applyBorder="1" applyAlignment="1">
      <alignment horizontal="right" vertical="center"/>
    </xf>
    <xf numFmtId="3" fontId="5" fillId="0" borderId="25" xfId="5" applyNumberFormat="1" applyFont="1" applyFill="1" applyBorder="1" applyAlignment="1">
      <alignment vertical="center"/>
    </xf>
    <xf numFmtId="185" fontId="5" fillId="0" borderId="52" xfId="5" applyNumberFormat="1" applyFont="1" applyFill="1" applyBorder="1" applyAlignment="1">
      <alignment vertical="center"/>
    </xf>
    <xf numFmtId="3" fontId="5" fillId="0" borderId="53" xfId="5" applyNumberFormat="1" applyFont="1" applyFill="1" applyBorder="1" applyAlignment="1">
      <alignment vertical="center"/>
    </xf>
    <xf numFmtId="3" fontId="9" fillId="0" borderId="80" xfId="5" applyNumberFormat="1" applyFont="1" applyFill="1" applyBorder="1" applyAlignment="1">
      <alignment vertical="center"/>
    </xf>
    <xf numFmtId="3" fontId="9" fillId="0" borderId="81" xfId="5" applyNumberFormat="1" applyFont="1" applyFill="1" applyBorder="1" applyAlignment="1">
      <alignment vertical="center"/>
    </xf>
    <xf numFmtId="185" fontId="9" fillId="0" borderId="41" xfId="5" applyNumberFormat="1" applyFont="1" applyFill="1" applyBorder="1" applyAlignment="1">
      <alignment vertical="center"/>
    </xf>
    <xf numFmtId="185" fontId="9" fillId="0" borderId="76" xfId="5" applyNumberFormat="1" applyFont="1" applyFill="1" applyBorder="1" applyAlignment="1">
      <alignment vertical="center"/>
    </xf>
    <xf numFmtId="177" fontId="5" fillId="0" borderId="82" xfId="4" applyNumberFormat="1" applyFont="1" applyFill="1" applyBorder="1" applyAlignment="1" applyProtection="1">
      <alignment vertical="center"/>
      <protection locked="0"/>
    </xf>
    <xf numFmtId="185" fontId="5" fillId="0" borderId="36" xfId="5" applyNumberFormat="1" applyFont="1" applyFill="1" applyBorder="1" applyAlignment="1">
      <alignment vertical="center"/>
    </xf>
    <xf numFmtId="185" fontId="5" fillId="0" borderId="81" xfId="5" applyNumberFormat="1" applyFont="1" applyFill="1" applyBorder="1" applyAlignment="1">
      <alignment vertical="center"/>
    </xf>
    <xf numFmtId="3" fontId="5" fillId="0" borderId="84" xfId="4" applyNumberFormat="1" applyFont="1" applyFill="1" applyBorder="1" applyAlignment="1" applyProtection="1">
      <alignment vertical="center"/>
      <protection locked="0"/>
    </xf>
    <xf numFmtId="184" fontId="5" fillId="0" borderId="55" xfId="4" applyNumberFormat="1" applyFont="1" applyFill="1" applyBorder="1" applyAlignment="1" applyProtection="1">
      <alignment vertical="center"/>
      <protection locked="0"/>
    </xf>
    <xf numFmtId="3" fontId="5" fillId="0" borderId="55" xfId="4" applyNumberFormat="1" applyFont="1" applyFill="1" applyBorder="1" applyAlignment="1" applyProtection="1">
      <alignment vertical="center"/>
    </xf>
    <xf numFmtId="3" fontId="5" fillId="0" borderId="39" xfId="4" applyNumberFormat="1" applyFont="1" applyFill="1" applyBorder="1" applyAlignment="1" applyProtection="1">
      <alignment vertical="center"/>
      <protection locked="0"/>
    </xf>
    <xf numFmtId="177" fontId="5" fillId="0" borderId="56" xfId="4" applyNumberFormat="1" applyFont="1" applyFill="1" applyBorder="1" applyAlignment="1" applyProtection="1">
      <alignment vertical="center"/>
      <protection locked="0"/>
    </xf>
    <xf numFmtId="179" fontId="5" fillId="0" borderId="7" xfId="4" applyNumberFormat="1" applyFont="1" applyFill="1" applyBorder="1" applyAlignment="1">
      <alignment horizontal="right" vertical="center"/>
    </xf>
    <xf numFmtId="184" fontId="5" fillId="0" borderId="75" xfId="4" applyNumberFormat="1" applyFont="1" applyFill="1" applyBorder="1" applyAlignment="1" applyProtection="1">
      <alignment vertical="center"/>
      <protection locked="0"/>
    </xf>
    <xf numFmtId="3" fontId="5" fillId="0" borderId="75" xfId="4" applyNumberFormat="1" applyFont="1" applyFill="1" applyBorder="1" applyAlignment="1" applyProtection="1">
      <alignment vertical="center"/>
    </xf>
    <xf numFmtId="177" fontId="5" fillId="0" borderId="87" xfId="4" applyNumberFormat="1" applyFont="1" applyFill="1" applyBorder="1" applyAlignment="1" applyProtection="1">
      <alignment vertical="center"/>
      <protection locked="0"/>
    </xf>
    <xf numFmtId="3" fontId="5" fillId="0" borderId="87" xfId="110" applyNumberFormat="1" applyFont="1" applyFill="1" applyBorder="1" applyAlignment="1" applyProtection="1">
      <alignment vertical="center"/>
      <protection locked="0"/>
    </xf>
    <xf numFmtId="185" fontId="9" fillId="0" borderId="36" xfId="5" applyNumberFormat="1" applyFont="1" applyFill="1" applyBorder="1" applyAlignment="1">
      <alignment vertical="center"/>
    </xf>
    <xf numFmtId="185" fontId="9" fillId="0" borderId="81" xfId="5" applyNumberFormat="1" applyFont="1" applyFill="1" applyBorder="1" applyAlignment="1">
      <alignment vertical="center"/>
    </xf>
    <xf numFmtId="3" fontId="5" fillId="0" borderId="81" xfId="4" applyNumberFormat="1" applyFont="1" applyFill="1" applyBorder="1" applyAlignment="1" applyProtection="1">
      <alignment vertical="center"/>
      <protection locked="0"/>
    </xf>
    <xf numFmtId="4" fontId="5" fillId="0" borderId="35" xfId="4" applyNumberFormat="1" applyFont="1" applyFill="1" applyBorder="1" applyAlignment="1" applyProtection="1">
      <alignment vertical="center"/>
      <protection locked="0"/>
    </xf>
    <xf numFmtId="179" fontId="5" fillId="0" borderId="156" xfId="4" applyNumberFormat="1" applyFont="1" applyFill="1" applyBorder="1" applyAlignment="1">
      <alignment horizontal="right" vertical="center"/>
    </xf>
    <xf numFmtId="179" fontId="5" fillId="0" borderId="86" xfId="4" applyNumberFormat="1" applyFont="1" applyFill="1" applyBorder="1" applyAlignment="1">
      <alignment horizontal="right" vertical="center"/>
    </xf>
    <xf numFmtId="3" fontId="5" fillId="0" borderId="156" xfId="110" applyNumberFormat="1" applyFont="1" applyFill="1" applyBorder="1" applyAlignment="1" applyProtection="1">
      <alignment horizontal="right" vertical="center"/>
      <protection locked="0"/>
    </xf>
    <xf numFmtId="185" fontId="5" fillId="0" borderId="85" xfId="110" applyNumberFormat="1" applyFont="1" applyFill="1" applyBorder="1" applyAlignment="1" applyProtection="1">
      <alignment horizontal="right" vertical="center"/>
      <protection locked="0"/>
    </xf>
    <xf numFmtId="3" fontId="5" fillId="0" borderId="86" xfId="4" applyNumberFormat="1" applyFont="1" applyFill="1" applyBorder="1" applyAlignment="1" applyProtection="1">
      <alignment horizontal="right" vertical="center"/>
      <protection locked="0"/>
    </xf>
    <xf numFmtId="3" fontId="5" fillId="0" borderId="85" xfId="4" applyNumberFormat="1" applyFont="1" applyFill="1" applyBorder="1" applyAlignment="1" applyProtection="1">
      <alignment vertical="center"/>
      <protection locked="0"/>
    </xf>
    <xf numFmtId="3" fontId="5" fillId="0" borderId="42" xfId="4" applyNumberFormat="1" applyFont="1" applyFill="1" applyBorder="1" applyAlignment="1" applyProtection="1">
      <alignment vertical="center"/>
      <protection locked="0"/>
    </xf>
    <xf numFmtId="4" fontId="5" fillId="0" borderId="42" xfId="4" applyNumberFormat="1" applyFont="1" applyFill="1" applyBorder="1" applyAlignment="1" applyProtection="1">
      <alignment vertical="center"/>
      <protection locked="0"/>
    </xf>
    <xf numFmtId="3" fontId="5" fillId="0" borderId="86" xfId="4" applyNumberFormat="1" applyFont="1" applyFill="1" applyBorder="1" applyAlignment="1" applyProtection="1">
      <alignment vertical="center"/>
      <protection locked="0"/>
    </xf>
    <xf numFmtId="3" fontId="5" fillId="0" borderId="156" xfId="4" applyNumberFormat="1" applyFont="1" applyFill="1" applyBorder="1" applyAlignment="1" applyProtection="1">
      <alignment vertical="center"/>
      <protection locked="0"/>
    </xf>
    <xf numFmtId="3" fontId="5" fillId="0" borderId="11" xfId="4" applyNumberFormat="1" applyFont="1" applyFill="1" applyBorder="1" applyAlignment="1" applyProtection="1">
      <alignment vertical="center"/>
      <protection locked="0"/>
    </xf>
    <xf numFmtId="184" fontId="5" fillId="0" borderId="52" xfId="4" applyNumberFormat="1" applyFont="1" applyFill="1" applyBorder="1" applyAlignment="1" applyProtection="1">
      <alignment vertical="center"/>
      <protection locked="0"/>
    </xf>
    <xf numFmtId="3" fontId="5" fillId="0" borderId="52" xfId="4" applyNumberFormat="1" applyFont="1" applyFill="1" applyBorder="1" applyAlignment="1" applyProtection="1">
      <alignment vertical="center"/>
    </xf>
    <xf numFmtId="3" fontId="5" fillId="0" borderId="25" xfId="4" applyNumberFormat="1" applyFont="1" applyFill="1" applyBorder="1" applyAlignment="1" applyProtection="1">
      <alignment vertical="center"/>
      <protection locked="0"/>
    </xf>
    <xf numFmtId="3" fontId="5" fillId="0" borderId="52" xfId="4" applyNumberFormat="1" applyFont="1" applyFill="1" applyBorder="1" applyAlignment="1" applyProtection="1">
      <alignment vertical="center"/>
      <protection locked="0"/>
    </xf>
    <xf numFmtId="177" fontId="5" fillId="0" borderId="53" xfId="4" applyNumberFormat="1" applyFont="1" applyFill="1" applyBorder="1" applyAlignment="1" applyProtection="1">
      <alignment vertical="center"/>
    </xf>
    <xf numFmtId="179" fontId="5" fillId="0" borderId="11" xfId="4" applyNumberFormat="1" applyFont="1" applyFill="1" applyBorder="1" applyAlignment="1">
      <alignment horizontal="right" vertical="center"/>
    </xf>
    <xf numFmtId="179" fontId="5" fillId="0" borderId="53" xfId="4" applyNumberFormat="1" applyFont="1" applyFill="1" applyBorder="1" applyAlignment="1">
      <alignment horizontal="right" vertical="center"/>
    </xf>
    <xf numFmtId="3" fontId="5" fillId="0" borderId="13" xfId="110" applyNumberFormat="1" applyFont="1" applyFill="1" applyBorder="1" applyAlignment="1" applyProtection="1">
      <alignment vertical="center"/>
      <protection locked="0"/>
    </xf>
    <xf numFmtId="3" fontId="5" fillId="0" borderId="53" xfId="4" applyNumberFormat="1" applyFont="1" applyFill="1" applyBorder="1" applyAlignment="1" applyProtection="1">
      <alignment vertical="center"/>
      <protection locked="0"/>
    </xf>
    <xf numFmtId="3" fontId="9" fillId="0" borderId="11" xfId="4" applyNumberFormat="1" applyFont="1" applyFill="1" applyBorder="1" applyAlignment="1" applyProtection="1">
      <alignment vertical="center"/>
      <protection locked="0"/>
    </xf>
    <xf numFmtId="184" fontId="9" fillId="0" borderId="52" xfId="4" applyNumberFormat="1" applyFont="1" applyFill="1" applyBorder="1" applyAlignment="1" applyProtection="1">
      <alignment vertical="center"/>
      <protection locked="0"/>
    </xf>
    <xf numFmtId="3" fontId="9" fillId="0" borderId="52" xfId="4" applyNumberFormat="1" applyFont="1" applyFill="1" applyBorder="1" applyAlignment="1" applyProtection="1">
      <alignment vertical="center"/>
    </xf>
    <xf numFmtId="185" fontId="9" fillId="0" borderId="79" xfId="110" applyNumberFormat="1" applyFont="1" applyFill="1" applyBorder="1" applyAlignment="1" applyProtection="1">
      <alignment vertical="center"/>
      <protection locked="0"/>
    </xf>
    <xf numFmtId="3" fontId="9" fillId="0" borderId="25" xfId="4" applyNumberFormat="1" applyFont="1" applyFill="1" applyBorder="1" applyAlignment="1" applyProtection="1">
      <alignment vertical="center"/>
      <protection locked="0"/>
    </xf>
    <xf numFmtId="3" fontId="9" fillId="0" borderId="79" xfId="4" applyNumberFormat="1" applyFont="1" applyFill="1" applyBorder="1" applyAlignment="1" applyProtection="1">
      <alignment vertical="center"/>
      <protection locked="0"/>
    </xf>
    <xf numFmtId="177" fontId="9" fillId="0" borderId="53" xfId="4" applyNumberFormat="1" applyFont="1" applyFill="1" applyBorder="1" applyAlignment="1" applyProtection="1">
      <alignment vertical="center"/>
      <protection locked="0"/>
    </xf>
    <xf numFmtId="179" fontId="9" fillId="0" borderId="109" xfId="4" applyNumberFormat="1" applyFont="1" applyFill="1" applyBorder="1" applyAlignment="1">
      <alignment horizontal="right" vertical="center"/>
    </xf>
    <xf numFmtId="179" fontId="9" fillId="0" borderId="88" xfId="4" applyNumberFormat="1" applyFont="1" applyFill="1" applyBorder="1" applyAlignment="1">
      <alignment horizontal="right" vertical="center"/>
    </xf>
    <xf numFmtId="3" fontId="9" fillId="0" borderId="13" xfId="110" applyNumberFormat="1" applyFont="1" applyFill="1" applyBorder="1" applyAlignment="1" applyProtection="1">
      <alignment vertical="center"/>
      <protection locked="0"/>
    </xf>
    <xf numFmtId="3" fontId="9" fillId="0" borderId="88" xfId="4" applyNumberFormat="1" applyFont="1" applyFill="1" applyBorder="1" applyAlignment="1" applyProtection="1">
      <alignment vertical="center"/>
      <protection locked="0"/>
    </xf>
    <xf numFmtId="3" fontId="9" fillId="0" borderId="79" xfId="5" applyNumberFormat="1" applyFont="1" applyFill="1" applyBorder="1" applyAlignment="1">
      <alignment vertical="center"/>
    </xf>
    <xf numFmtId="3" fontId="9" fillId="0" borderId="79" xfId="4" applyNumberFormat="1" applyFont="1" applyFill="1" applyBorder="1" applyAlignment="1" applyProtection="1">
      <alignment vertical="center"/>
    </xf>
    <xf numFmtId="185" fontId="9" fillId="0" borderId="79" xfId="110" applyNumberFormat="1" applyFont="1" applyFill="1" applyBorder="1" applyAlignment="1" applyProtection="1">
      <alignment horizontal="right" vertical="center"/>
      <protection locked="0"/>
    </xf>
    <xf numFmtId="3" fontId="9" fillId="0" borderId="48" xfId="4" applyNumberFormat="1" applyFont="1" applyFill="1" applyBorder="1" applyAlignment="1" applyProtection="1">
      <alignment vertical="center"/>
      <protection locked="0"/>
    </xf>
    <xf numFmtId="3" fontId="9" fillId="0" borderId="52" xfId="4" applyNumberFormat="1" applyFont="1" applyFill="1" applyBorder="1" applyAlignment="1" applyProtection="1">
      <alignment vertical="center"/>
      <protection locked="0"/>
    </xf>
    <xf numFmtId="177" fontId="9" fillId="0" borderId="88" xfId="4" applyNumberFormat="1" applyFont="1" applyFill="1" applyBorder="1" applyAlignment="1" applyProtection="1">
      <alignment vertical="center"/>
      <protection locked="0"/>
    </xf>
    <xf numFmtId="179" fontId="9" fillId="0" borderId="46" xfId="4" applyNumberFormat="1" applyFont="1" applyFill="1" applyBorder="1" applyAlignment="1">
      <alignment horizontal="right" vertical="center"/>
    </xf>
    <xf numFmtId="3" fontId="9" fillId="0" borderId="53" xfId="4" applyNumberFormat="1" applyFont="1" applyFill="1" applyBorder="1" applyAlignment="1" applyProtection="1">
      <alignment vertical="center"/>
      <protection locked="0"/>
    </xf>
    <xf numFmtId="3" fontId="9" fillId="0" borderId="46" xfId="4" applyNumberFormat="1" applyFont="1" applyFill="1" applyBorder="1" applyAlignment="1" applyProtection="1">
      <alignment vertical="center"/>
      <protection locked="0"/>
    </xf>
    <xf numFmtId="3" fontId="9" fillId="0" borderId="65" xfId="110" applyNumberFormat="1" applyFont="1" applyFill="1" applyBorder="1" applyAlignment="1" applyProtection="1">
      <alignment vertical="center"/>
      <protection locked="0"/>
    </xf>
    <xf numFmtId="184" fontId="9" fillId="0" borderId="81" xfId="5" applyNumberFormat="1" applyFont="1" applyFill="1" applyBorder="1" applyAlignment="1">
      <alignment vertical="center"/>
    </xf>
    <xf numFmtId="3" fontId="9" fillId="0" borderId="28" xfId="5" applyNumberFormat="1" applyFont="1" applyFill="1" applyBorder="1" applyAlignment="1">
      <alignment vertical="center"/>
    </xf>
    <xf numFmtId="185" fontId="5" fillId="0" borderId="52" xfId="5" applyNumberFormat="1" applyFont="1" applyFill="1" applyBorder="1" applyAlignment="1">
      <alignment horizontal="right" vertical="center"/>
    </xf>
    <xf numFmtId="3" fontId="5" fillId="0" borderId="75" xfId="4" applyNumberFormat="1" applyFont="1" applyFill="1" applyBorder="1" applyAlignment="1" applyProtection="1">
      <alignment vertical="center"/>
      <protection locked="0"/>
    </xf>
    <xf numFmtId="3" fontId="5" fillId="0" borderId="53" xfId="4" applyNumberFormat="1" applyFont="1" applyFill="1" applyBorder="1" applyAlignment="1" applyProtection="1">
      <alignment vertical="center"/>
    </xf>
    <xf numFmtId="3" fontId="5" fillId="0" borderId="87" xfId="4" applyNumberFormat="1" applyFont="1" applyFill="1" applyBorder="1" applyAlignment="1" applyProtection="1">
      <alignment vertical="center"/>
      <protection locked="0"/>
    </xf>
    <xf numFmtId="3" fontId="5" fillId="0" borderId="85" xfId="4" applyNumberFormat="1" applyFont="1" applyFill="1" applyBorder="1" applyAlignment="1" applyProtection="1">
      <alignment vertical="center"/>
    </xf>
    <xf numFmtId="3" fontId="47" fillId="0" borderId="6" xfId="6" applyNumberFormat="1" applyFont="1" applyFill="1" applyBorder="1" applyAlignment="1" applyProtection="1">
      <alignment horizontal="right" vertical="center"/>
      <protection locked="0"/>
    </xf>
    <xf numFmtId="178" fontId="47" fillId="0" borderId="103" xfId="6" applyNumberFormat="1" applyFont="1" applyFill="1" applyBorder="1" applyAlignment="1" applyProtection="1">
      <alignment horizontal="right" vertical="center"/>
      <protection locked="0"/>
    </xf>
    <xf numFmtId="3" fontId="47" fillId="0" borderId="28" xfId="6" applyNumberFormat="1" applyFont="1" applyFill="1" applyBorder="1" applyAlignment="1" applyProtection="1">
      <alignment horizontal="right" vertical="center"/>
      <protection locked="0"/>
    </xf>
    <xf numFmtId="3" fontId="47" fillId="0" borderId="35" xfId="6" applyNumberFormat="1" applyFont="1" applyFill="1" applyBorder="1" applyAlignment="1" applyProtection="1">
      <alignment horizontal="right" vertical="center"/>
      <protection locked="0"/>
    </xf>
    <xf numFmtId="3" fontId="47" fillId="0" borderId="35" xfId="6" applyNumberFormat="1" applyFont="1" applyFill="1" applyBorder="1" applyAlignment="1">
      <alignment horizontal="right" vertical="center"/>
    </xf>
    <xf numFmtId="3" fontId="47" fillId="0" borderId="103" xfId="6" applyNumberFormat="1" applyFont="1" applyFill="1" applyBorder="1" applyAlignment="1" applyProtection="1">
      <alignment horizontal="right" vertical="center"/>
      <protection locked="0"/>
    </xf>
    <xf numFmtId="179" fontId="47" fillId="0" borderId="103" xfId="6" applyNumberFormat="1" applyFont="1" applyFill="1" applyBorder="1" applyAlignment="1">
      <alignment horizontal="right" vertical="center"/>
    </xf>
    <xf numFmtId="3" fontId="47" fillId="0" borderId="0" xfId="6" applyNumberFormat="1" applyFont="1" applyFill="1" applyBorder="1" applyAlignment="1" applyProtection="1">
      <alignment horizontal="right" vertical="center"/>
      <protection locked="0"/>
    </xf>
    <xf numFmtId="3" fontId="47" fillId="0" borderId="39" xfId="6" applyNumberFormat="1" applyFont="1" applyFill="1" applyBorder="1" applyAlignment="1" applyProtection="1">
      <alignment horizontal="right" vertical="center"/>
      <protection locked="0"/>
    </xf>
    <xf numFmtId="3" fontId="47" fillId="0" borderId="39" xfId="6" applyNumberFormat="1" applyFont="1" applyFill="1" applyBorder="1" applyAlignment="1">
      <alignment horizontal="right" vertical="center"/>
    </xf>
    <xf numFmtId="3" fontId="47" fillId="0" borderId="136" xfId="6" applyNumberFormat="1" applyFont="1" applyFill="1" applyBorder="1" applyAlignment="1" applyProtection="1">
      <alignment horizontal="right" vertical="center"/>
      <protection locked="0"/>
    </xf>
    <xf numFmtId="3" fontId="47" fillId="0" borderId="43" xfId="6" applyNumberFormat="1" applyFont="1" applyFill="1" applyBorder="1" applyAlignment="1" applyProtection="1">
      <alignment horizontal="right" vertical="center"/>
      <protection locked="0"/>
    </xf>
    <xf numFmtId="3" fontId="47" fillId="0" borderId="85" xfId="6" applyNumberFormat="1" applyFont="1" applyFill="1" applyBorder="1" applyAlignment="1" applyProtection="1">
      <alignment horizontal="right" vertical="center"/>
      <protection locked="0"/>
    </xf>
    <xf numFmtId="3" fontId="47" fillId="0" borderId="42" xfId="6" applyNumberFormat="1" applyFont="1" applyFill="1" applyBorder="1" applyAlignment="1">
      <alignment horizontal="right" vertical="center"/>
    </xf>
    <xf numFmtId="3" fontId="47" fillId="0" borderId="43" xfId="6" applyNumberFormat="1" applyFont="1" applyFill="1" applyBorder="1" applyAlignment="1">
      <alignment horizontal="center" vertical="center"/>
    </xf>
    <xf numFmtId="3" fontId="47" fillId="0" borderId="85" xfId="6" applyNumberFormat="1" applyFont="1" applyFill="1" applyBorder="1" applyAlignment="1">
      <alignment horizontal="center" vertical="center"/>
    </xf>
    <xf numFmtId="3" fontId="47" fillId="0" borderId="42" xfId="6" applyNumberFormat="1" applyFont="1" applyFill="1" applyBorder="1" applyAlignment="1">
      <alignment horizontal="center" vertical="center"/>
    </xf>
    <xf numFmtId="3" fontId="47" fillId="0" borderId="103" xfId="6" applyNumberFormat="1" applyFont="1" applyFill="1" applyBorder="1" applyAlignment="1">
      <alignment horizontal="center" vertical="center"/>
    </xf>
    <xf numFmtId="3" fontId="47" fillId="0" borderId="35" xfId="6" applyNumberFormat="1" applyFont="1" applyFill="1" applyBorder="1" applyAlignment="1">
      <alignment horizontal="center" vertical="center"/>
    </xf>
    <xf numFmtId="3" fontId="47" fillId="0" borderId="135" xfId="6" applyNumberFormat="1" applyFont="1" applyFill="1" applyBorder="1" applyAlignment="1" applyProtection="1">
      <alignment horizontal="right" vertical="center"/>
    </xf>
    <xf numFmtId="178" fontId="47" fillId="0" borderId="10" xfId="6" applyNumberFormat="1" applyFont="1" applyFill="1" applyBorder="1" applyAlignment="1" applyProtection="1">
      <alignment horizontal="right" vertical="center"/>
    </xf>
    <xf numFmtId="3" fontId="47" fillId="0" borderId="71" xfId="6" applyNumberFormat="1" applyFont="1" applyFill="1" applyBorder="1" applyAlignment="1">
      <alignment horizontal="center" vertical="center"/>
    </xf>
    <xf numFmtId="3" fontId="47" fillId="0" borderId="76" xfId="6" applyNumberFormat="1" applyFont="1" applyFill="1" applyBorder="1" applyAlignment="1">
      <alignment horizontal="center" vertical="center"/>
    </xf>
    <xf numFmtId="3" fontId="47" fillId="0" borderId="83" xfId="6" applyNumberFormat="1" applyFont="1" applyFill="1" applyBorder="1" applyAlignment="1">
      <alignment horizontal="center" vertical="center"/>
    </xf>
    <xf numFmtId="3" fontId="47" fillId="0" borderId="84" xfId="6" applyNumberFormat="1" applyFont="1" applyFill="1" applyBorder="1" applyAlignment="1">
      <alignment horizontal="center" vertical="center"/>
    </xf>
    <xf numFmtId="3" fontId="47" fillId="0" borderId="86" xfId="6" applyNumberFormat="1" applyFont="1" applyFill="1" applyBorder="1" applyAlignment="1">
      <alignment horizontal="center" vertical="center"/>
    </xf>
    <xf numFmtId="0" fontId="5" fillId="2" borderId="103" xfId="6" applyFont="1" applyFill="1" applyBorder="1" applyAlignment="1">
      <alignment horizontal="center" vertical="center" wrapText="1"/>
    </xf>
    <xf numFmtId="0" fontId="5" fillId="2" borderId="136" xfId="6" applyFont="1" applyFill="1" applyBorder="1" applyAlignment="1">
      <alignment horizontal="center" vertical="center" wrapText="1"/>
    </xf>
    <xf numFmtId="38" fontId="46" fillId="0" borderId="0" xfId="2" applyFont="1" applyFill="1" applyAlignment="1">
      <alignment horizontal="centerContinuous" vertical="center"/>
    </xf>
    <xf numFmtId="38" fontId="5" fillId="0" borderId="67" xfId="2" applyFont="1" applyFill="1" applyBorder="1" applyAlignment="1" applyProtection="1">
      <alignment vertical="center"/>
      <protection locked="0"/>
    </xf>
    <xf numFmtId="38" fontId="5" fillId="0" borderId="57" xfId="2" applyFont="1" applyFill="1" applyBorder="1" applyAlignment="1" applyProtection="1">
      <alignment vertical="center"/>
      <protection locked="0"/>
    </xf>
    <xf numFmtId="188" fontId="5" fillId="0" borderId="58" xfId="2" applyNumberFormat="1" applyFont="1" applyFill="1" applyBorder="1" applyAlignment="1">
      <alignment vertical="center"/>
    </xf>
    <xf numFmtId="0" fontId="5" fillId="0" borderId="58" xfId="1" applyNumberFormat="1" applyFont="1" applyFill="1" applyBorder="1" applyAlignment="1">
      <alignment vertical="center"/>
    </xf>
    <xf numFmtId="38" fontId="5" fillId="0" borderId="69" xfId="2" applyFont="1" applyFill="1" applyBorder="1" applyAlignment="1" applyProtection="1">
      <alignment vertical="center"/>
      <protection locked="0"/>
    </xf>
    <xf numFmtId="38" fontId="5" fillId="0" borderId="61" xfId="2" applyFont="1" applyFill="1" applyBorder="1" applyAlignment="1" applyProtection="1">
      <alignment vertical="center"/>
      <protection locked="0"/>
    </xf>
    <xf numFmtId="188" fontId="5" fillId="0" borderId="62" xfId="2" applyNumberFormat="1" applyFont="1" applyFill="1" applyBorder="1" applyAlignment="1">
      <alignment vertical="center"/>
    </xf>
    <xf numFmtId="189" fontId="5" fillId="0" borderId="62" xfId="1" applyNumberFormat="1" applyFont="1" applyFill="1" applyBorder="1" applyAlignment="1">
      <alignment vertical="center"/>
    </xf>
    <xf numFmtId="38" fontId="5" fillId="0" borderId="70" xfId="2" applyFont="1" applyFill="1" applyBorder="1" applyAlignment="1">
      <alignment vertical="center"/>
    </xf>
    <xf numFmtId="38" fontId="5" fillId="0" borderId="75" xfId="2" applyFont="1" applyFill="1" applyBorder="1" applyAlignment="1">
      <alignment vertical="center"/>
    </xf>
    <xf numFmtId="188" fontId="5" fillId="0" borderId="87" xfId="2" applyNumberFormat="1" applyFont="1" applyFill="1" applyBorder="1" applyAlignment="1">
      <alignment vertical="center"/>
    </xf>
    <xf numFmtId="189" fontId="5" fillId="0" borderId="87" xfId="1" applyNumberFormat="1" applyFont="1" applyFill="1" applyBorder="1" applyAlignment="1">
      <alignment vertical="center"/>
    </xf>
    <xf numFmtId="189" fontId="5" fillId="0" borderId="58" xfId="1" applyNumberFormat="1" applyFont="1" applyFill="1" applyBorder="1" applyAlignment="1">
      <alignment vertical="center"/>
    </xf>
    <xf numFmtId="0" fontId="5" fillId="0" borderId="62" xfId="1" applyNumberFormat="1" applyFont="1" applyFill="1" applyBorder="1" applyAlignment="1">
      <alignment vertical="center"/>
    </xf>
    <xf numFmtId="188" fontId="5" fillId="0" borderId="87" xfId="2" applyNumberFormat="1" applyFont="1" applyFill="1" applyBorder="1" applyAlignment="1" applyProtection="1">
      <alignment vertical="center"/>
      <protection locked="0"/>
    </xf>
    <xf numFmtId="0" fontId="5" fillId="0" borderId="87" xfId="1" applyNumberFormat="1" applyFont="1" applyFill="1" applyBorder="1" applyAlignment="1" applyProtection="1">
      <alignment vertical="center"/>
      <protection locked="0"/>
    </xf>
    <xf numFmtId="38" fontId="5" fillId="0" borderId="73" xfId="2" applyFont="1" applyFill="1" applyBorder="1" applyAlignment="1" applyProtection="1">
      <alignment vertical="center"/>
      <protection locked="0"/>
    </xf>
    <xf numFmtId="38" fontId="5" fillId="0" borderId="79" xfId="2" applyFont="1" applyFill="1" applyBorder="1" applyAlignment="1" applyProtection="1">
      <alignment vertical="center"/>
      <protection locked="0"/>
    </xf>
    <xf numFmtId="188" fontId="5" fillId="0" borderId="88" xfId="2" applyNumberFormat="1" applyFont="1" applyFill="1" applyBorder="1" applyAlignment="1">
      <alignment vertical="center"/>
    </xf>
    <xf numFmtId="0" fontId="5" fillId="0" borderId="88" xfId="1" applyNumberFormat="1" applyFont="1" applyFill="1" applyBorder="1" applyAlignment="1">
      <alignment vertical="center"/>
    </xf>
    <xf numFmtId="180" fontId="5" fillId="0" borderId="58" xfId="2" applyNumberFormat="1" applyFont="1" applyFill="1" applyBorder="1" applyAlignment="1">
      <alignment vertical="center"/>
    </xf>
    <xf numFmtId="38" fontId="5" fillId="0" borderId="94" xfId="2" applyFont="1" applyFill="1" applyBorder="1" applyAlignment="1" applyProtection="1">
      <alignment vertical="center"/>
      <protection locked="0"/>
    </xf>
    <xf numFmtId="38" fontId="5" fillId="0" borderId="96" xfId="2" applyFont="1" applyFill="1" applyBorder="1" applyAlignment="1" applyProtection="1">
      <alignment vertical="center"/>
      <protection locked="0"/>
    </xf>
    <xf numFmtId="180" fontId="5" fillId="0" borderId="95" xfId="2" applyNumberFormat="1" applyFont="1" applyFill="1" applyBorder="1" applyAlignment="1">
      <alignment vertical="center"/>
    </xf>
    <xf numFmtId="0" fontId="5" fillId="0" borderId="95" xfId="1" applyNumberFormat="1" applyFont="1" applyFill="1" applyBorder="1" applyAlignment="1">
      <alignment vertical="center"/>
    </xf>
    <xf numFmtId="191" fontId="18" fillId="0" borderId="59" xfId="2" applyNumberFormat="1" applyFont="1" applyFill="1" applyBorder="1" applyAlignment="1">
      <alignment horizontal="center" vertical="center"/>
    </xf>
    <xf numFmtId="38" fontId="5" fillId="0" borderId="17" xfId="2" applyFont="1" applyFill="1" applyBorder="1" applyAlignment="1">
      <alignment vertical="center"/>
    </xf>
    <xf numFmtId="191" fontId="18" fillId="0" borderId="24" xfId="2" applyNumberFormat="1" applyFont="1" applyFill="1" applyBorder="1" applyAlignment="1">
      <alignment horizontal="center" vertical="center"/>
    </xf>
    <xf numFmtId="191" fontId="18" fillId="0" borderId="22" xfId="2" applyNumberFormat="1" applyFont="1" applyFill="1" applyBorder="1" applyAlignment="1">
      <alignment horizontal="center" vertical="center"/>
    </xf>
    <xf numFmtId="38" fontId="5" fillId="0" borderId="67" xfId="2" applyFont="1" applyFill="1" applyBorder="1" applyAlignment="1">
      <alignment vertical="center"/>
    </xf>
    <xf numFmtId="38" fontId="5" fillId="0" borderId="58" xfId="2" applyFont="1" applyFill="1" applyBorder="1" applyAlignment="1">
      <alignment vertical="center"/>
    </xf>
    <xf numFmtId="177" fontId="5" fillId="0" borderId="148" xfId="2" applyNumberFormat="1" applyFont="1" applyFill="1" applyBorder="1" applyAlignment="1">
      <alignment vertical="center"/>
    </xf>
    <xf numFmtId="192" fontId="5" fillId="0" borderId="116" xfId="2" applyNumberFormat="1" applyFont="1" applyFill="1" applyBorder="1" applyAlignment="1">
      <alignment vertical="center"/>
    </xf>
    <xf numFmtId="38" fontId="5" fillId="0" borderId="118" xfId="2" applyFont="1" applyFill="1" applyBorder="1" applyAlignment="1">
      <alignment vertical="center"/>
    </xf>
    <xf numFmtId="191" fontId="18" fillId="0" borderId="118" xfId="2" applyNumberFormat="1" applyFont="1" applyFill="1" applyBorder="1" applyAlignment="1">
      <alignment horizontal="center" vertical="center"/>
    </xf>
    <xf numFmtId="191" fontId="18" fillId="0" borderId="122" xfId="2" applyNumberFormat="1" applyFont="1" applyFill="1" applyBorder="1" applyAlignment="1">
      <alignment horizontal="center" vertical="center"/>
    </xf>
    <xf numFmtId="38" fontId="5" fillId="0" borderId="68" xfId="2" applyFont="1" applyFill="1" applyBorder="1" applyAlignment="1">
      <alignment vertical="center"/>
    </xf>
    <xf numFmtId="38" fontId="5" fillId="0" borderId="59" xfId="2" applyFont="1" applyFill="1" applyBorder="1" applyAlignment="1" applyProtection="1">
      <alignment vertical="center"/>
      <protection locked="0"/>
    </xf>
    <xf numFmtId="38" fontId="5" fillId="0" borderId="60" xfId="2" applyFont="1" applyFill="1" applyBorder="1" applyAlignment="1">
      <alignment vertical="center"/>
    </xf>
    <xf numFmtId="177" fontId="5" fillId="0" borderId="99" xfId="2" applyNumberFormat="1" applyFont="1" applyFill="1" applyBorder="1" applyAlignment="1">
      <alignment vertical="center"/>
    </xf>
    <xf numFmtId="192" fontId="5" fillId="0" borderId="59" xfId="2" applyNumberFormat="1" applyFont="1" applyFill="1" applyBorder="1" applyAlignment="1">
      <alignment vertical="center"/>
    </xf>
    <xf numFmtId="191" fontId="18" fillId="0" borderId="96" xfId="2" applyNumberFormat="1" applyFont="1" applyFill="1" applyBorder="1" applyAlignment="1">
      <alignment horizontal="center" vertical="center"/>
    </xf>
    <xf numFmtId="38" fontId="5" fillId="0" borderId="19" xfId="2" applyFont="1" applyFill="1" applyBorder="1" applyAlignment="1">
      <alignment vertical="center"/>
    </xf>
    <xf numFmtId="191" fontId="18" fillId="0" borderId="61" xfId="2" applyNumberFormat="1" applyFont="1" applyFill="1" applyBorder="1" applyAlignment="1">
      <alignment horizontal="center" vertical="center"/>
    </xf>
    <xf numFmtId="191" fontId="18" fillId="0" borderId="19" xfId="2" applyNumberFormat="1" applyFont="1" applyFill="1" applyBorder="1" applyAlignment="1">
      <alignment horizontal="center" vertical="center"/>
    </xf>
    <xf numFmtId="191" fontId="18" fillId="0" borderId="125" xfId="2" applyNumberFormat="1" applyFont="1" applyFill="1" applyBorder="1" applyAlignment="1">
      <alignment horizontal="center" vertical="center"/>
    </xf>
    <xf numFmtId="38" fontId="5" fillId="0" borderId="69" xfId="2" applyFont="1" applyFill="1" applyBorder="1" applyAlignment="1">
      <alignment vertical="center"/>
    </xf>
    <xf numFmtId="177" fontId="5" fillId="0" borderId="27" xfId="2" applyNumberFormat="1" applyFont="1" applyFill="1" applyBorder="1" applyAlignment="1">
      <alignment vertical="center"/>
    </xf>
    <xf numFmtId="192" fontId="5" fillId="0" borderId="61" xfId="2" applyNumberFormat="1" applyFont="1" applyFill="1" applyBorder="1" applyAlignment="1">
      <alignment vertical="center"/>
    </xf>
    <xf numFmtId="191" fontId="18" fillId="0" borderId="70" xfId="2" applyNumberFormat="1" applyFont="1" applyFill="1" applyBorder="1" applyAlignment="1">
      <alignment horizontal="center" vertical="center"/>
    </xf>
    <xf numFmtId="191" fontId="18" fillId="0" borderId="120" xfId="2" applyNumberFormat="1" applyFont="1" applyFill="1" applyBorder="1" applyAlignment="1">
      <alignment horizontal="center" vertical="center"/>
    </xf>
    <xf numFmtId="191" fontId="18" fillId="0" borderId="154" xfId="2" applyNumberFormat="1" applyFont="1" applyFill="1" applyBorder="1" applyAlignment="1">
      <alignment horizontal="center" vertical="center"/>
    </xf>
    <xf numFmtId="38" fontId="5" fillId="0" borderId="87" xfId="2" applyFont="1" applyFill="1" applyBorder="1" applyAlignment="1">
      <alignment vertical="center"/>
    </xf>
    <xf numFmtId="38" fontId="5" fillId="0" borderId="20" xfId="2" applyFont="1" applyFill="1" applyBorder="1" applyAlignment="1">
      <alignment vertical="center"/>
    </xf>
    <xf numFmtId="192" fontId="5" fillId="0" borderId="92" xfId="2" applyNumberFormat="1" applyFont="1" applyFill="1" applyBorder="1" applyAlignment="1">
      <alignment vertical="center"/>
    </xf>
    <xf numFmtId="38" fontId="5" fillId="0" borderId="41" xfId="2" applyFont="1" applyFill="1" applyBorder="1" applyAlignment="1">
      <alignment vertical="center"/>
    </xf>
    <xf numFmtId="38" fontId="5" fillId="0" borderId="71" xfId="2" applyFont="1" applyFill="1" applyBorder="1" applyAlignment="1">
      <alignment vertical="center"/>
    </xf>
    <xf numFmtId="38" fontId="5" fillId="0" borderId="116" xfId="2" applyFont="1" applyFill="1" applyBorder="1" applyAlignment="1" applyProtection="1">
      <alignment vertical="center"/>
      <protection locked="0"/>
    </xf>
    <xf numFmtId="38" fontId="5" fillId="0" borderId="76" xfId="2" applyFont="1" applyFill="1" applyBorder="1" applyAlignment="1" applyProtection="1">
      <alignment vertical="center"/>
      <protection locked="0"/>
    </xf>
    <xf numFmtId="38" fontId="5" fillId="0" borderId="117" xfId="2" applyFont="1" applyFill="1" applyBorder="1" applyAlignment="1">
      <alignment vertical="center"/>
    </xf>
    <xf numFmtId="38" fontId="5" fillId="0" borderId="72" xfId="2" applyFont="1" applyFill="1" applyBorder="1" applyAlignment="1">
      <alignment vertical="center"/>
    </xf>
    <xf numFmtId="38" fontId="5" fillId="0" borderId="119" xfId="2" applyFont="1" applyFill="1" applyBorder="1" applyAlignment="1">
      <alignment vertical="center"/>
    </xf>
    <xf numFmtId="38" fontId="5" fillId="0" borderId="137" xfId="2" applyFont="1" applyFill="1" applyBorder="1" applyAlignment="1">
      <alignment vertical="center"/>
    </xf>
    <xf numFmtId="38" fontId="5" fillId="0" borderId="85" xfId="2" applyFont="1" applyFill="1" applyBorder="1" applyAlignment="1" applyProtection="1">
      <alignment vertical="center"/>
      <protection locked="0"/>
    </xf>
    <xf numFmtId="38" fontId="5" fillId="0" borderId="92" xfId="2" applyFont="1" applyFill="1" applyBorder="1" applyAlignment="1" applyProtection="1">
      <alignment vertical="center"/>
      <protection locked="0"/>
    </xf>
    <xf numFmtId="38" fontId="5" fillId="0" borderId="77" xfId="2" applyFont="1" applyFill="1" applyBorder="1" applyAlignment="1" applyProtection="1">
      <alignment vertical="center"/>
      <protection locked="0"/>
    </xf>
    <xf numFmtId="38" fontId="5" fillId="0" borderId="64" xfId="2" applyFont="1" applyFill="1" applyBorder="1" applyAlignment="1">
      <alignment vertical="center"/>
    </xf>
    <xf numFmtId="38" fontId="5" fillId="0" borderId="61" xfId="2" applyFont="1" applyFill="1" applyBorder="1" applyAlignment="1">
      <alignment vertical="center"/>
    </xf>
    <xf numFmtId="177" fontId="5" fillId="0" borderId="157" xfId="2" applyNumberFormat="1" applyFont="1" applyFill="1" applyBorder="1" applyAlignment="1">
      <alignment vertical="center"/>
    </xf>
    <xf numFmtId="192" fontId="5" fillId="0" borderId="55" xfId="2" applyNumberFormat="1" applyFont="1" applyFill="1" applyBorder="1" applyAlignment="1">
      <alignment vertical="center"/>
    </xf>
    <xf numFmtId="191" fontId="18" fillId="0" borderId="9" xfId="2" applyNumberFormat="1" applyFont="1" applyFill="1" applyBorder="1" applyAlignment="1">
      <alignment horizontal="center" vertical="center"/>
    </xf>
    <xf numFmtId="191" fontId="18" fillId="0" borderId="0" xfId="2" applyNumberFormat="1" applyFont="1" applyFill="1" applyBorder="1" applyAlignment="1">
      <alignment horizontal="center" vertical="center"/>
    </xf>
    <xf numFmtId="38" fontId="5" fillId="0" borderId="45" xfId="2" applyFont="1" applyFill="1" applyBorder="1" applyAlignment="1">
      <alignment vertical="center"/>
    </xf>
    <xf numFmtId="38" fontId="5" fillId="0" borderId="114" xfId="2" applyFont="1" applyFill="1" applyBorder="1" applyAlignment="1">
      <alignment vertical="center"/>
    </xf>
    <xf numFmtId="191" fontId="18" fillId="0" borderId="79" xfId="2" applyNumberFormat="1" applyFont="1" applyFill="1" applyBorder="1" applyAlignment="1">
      <alignment horizontal="center" vertical="center"/>
    </xf>
    <xf numFmtId="191" fontId="18" fillId="0" borderId="114" xfId="2" applyNumberFormat="1" applyFont="1" applyFill="1" applyBorder="1" applyAlignment="1">
      <alignment horizontal="center" vertical="center"/>
    </xf>
    <xf numFmtId="191" fontId="18" fillId="0" borderId="65" xfId="2" applyNumberFormat="1" applyFont="1" applyFill="1" applyBorder="1" applyAlignment="1">
      <alignment horizontal="center" vertical="center"/>
    </xf>
    <xf numFmtId="38" fontId="5" fillId="0" borderId="73" xfId="2" applyFont="1" applyFill="1" applyBorder="1" applyAlignment="1">
      <alignment vertical="center"/>
    </xf>
    <xf numFmtId="192" fontId="5" fillId="0" borderId="57" xfId="2" applyNumberFormat="1" applyFont="1" applyFill="1" applyBorder="1" applyAlignment="1">
      <alignment vertical="center"/>
    </xf>
    <xf numFmtId="38" fontId="5" fillId="0" borderId="79" xfId="2" applyFont="1" applyFill="1" applyBorder="1" applyAlignment="1">
      <alignment vertical="center"/>
    </xf>
    <xf numFmtId="38" fontId="5" fillId="0" borderId="116" xfId="2" applyFont="1" applyFill="1" applyBorder="1" applyAlignment="1">
      <alignment vertical="center"/>
    </xf>
    <xf numFmtId="38" fontId="5" fillId="0" borderId="88" xfId="2" applyFont="1" applyFill="1" applyBorder="1" applyAlignment="1">
      <alignment vertical="center"/>
    </xf>
    <xf numFmtId="191" fontId="18" fillId="0" borderId="24" xfId="2" applyNumberFormat="1" applyFont="1" applyFill="1" applyBorder="1" applyAlignment="1">
      <alignment vertical="center"/>
    </xf>
    <xf numFmtId="191" fontId="18" fillId="0" borderId="22" xfId="2" applyNumberFormat="1" applyFont="1" applyFill="1" applyBorder="1" applyAlignment="1">
      <alignment vertical="center"/>
    </xf>
    <xf numFmtId="192" fontId="5" fillId="0" borderId="116" xfId="2" applyNumberFormat="1" applyFont="1" applyFill="1" applyBorder="1" applyAlignment="1">
      <alignment horizontal="right" vertical="center"/>
    </xf>
    <xf numFmtId="191" fontId="18" fillId="0" borderId="59" xfId="2" applyNumberFormat="1" applyFont="1" applyFill="1" applyBorder="1" applyAlignment="1">
      <alignment vertical="center"/>
    </xf>
    <xf numFmtId="191" fontId="18" fillId="0" borderId="118" xfId="2" applyNumberFormat="1" applyFont="1" applyFill="1" applyBorder="1" applyAlignment="1">
      <alignment vertical="center"/>
    </xf>
    <xf numFmtId="191" fontId="18" fillId="0" borderId="122" xfId="2" applyNumberFormat="1" applyFont="1" applyFill="1" applyBorder="1" applyAlignment="1">
      <alignment vertical="center"/>
    </xf>
    <xf numFmtId="38" fontId="5" fillId="0" borderId="95" xfId="2" applyFont="1" applyFill="1" applyBorder="1" applyAlignment="1">
      <alignment vertical="center"/>
    </xf>
    <xf numFmtId="177" fontId="5" fillId="0" borderId="159" xfId="2" applyNumberFormat="1" applyFont="1" applyFill="1" applyBorder="1" applyAlignment="1">
      <alignment vertical="center"/>
    </xf>
    <xf numFmtId="192" fontId="5" fillId="0" borderId="59" xfId="2" applyNumberFormat="1" applyFont="1" applyFill="1" applyBorder="1" applyAlignment="1">
      <alignment horizontal="right" vertical="center"/>
    </xf>
    <xf numFmtId="191" fontId="18" fillId="0" borderId="61" xfId="2" applyNumberFormat="1" applyFont="1" applyFill="1" applyBorder="1" applyAlignment="1">
      <alignment vertical="center"/>
    </xf>
    <xf numFmtId="191" fontId="18" fillId="0" borderId="19" xfId="2" applyNumberFormat="1" applyFont="1" applyFill="1" applyBorder="1" applyAlignment="1">
      <alignment vertical="center"/>
    </xf>
    <xf numFmtId="191" fontId="18" fillId="0" borderId="125" xfId="2" applyNumberFormat="1" applyFont="1" applyFill="1" applyBorder="1" applyAlignment="1">
      <alignment vertical="center"/>
    </xf>
    <xf numFmtId="192" fontId="5" fillId="0" borderId="81" xfId="2" applyNumberFormat="1" applyFont="1" applyFill="1" applyBorder="1" applyAlignment="1">
      <alignment horizontal="right" vertical="center"/>
    </xf>
    <xf numFmtId="191" fontId="18" fillId="0" borderId="9" xfId="2" applyNumberFormat="1" applyFont="1" applyFill="1" applyBorder="1" applyAlignment="1">
      <alignment vertical="center"/>
    </xf>
    <xf numFmtId="191" fontId="18" fillId="0" borderId="0" xfId="2" applyNumberFormat="1" applyFont="1" applyFill="1" applyBorder="1" applyAlignment="1">
      <alignment vertical="center"/>
    </xf>
    <xf numFmtId="38" fontId="5" fillId="0" borderId="70" xfId="2" applyNumberFormat="1" applyFont="1" applyFill="1" applyBorder="1" applyAlignment="1" applyProtection="1">
      <alignment horizontal="right" vertical="center"/>
      <protection locked="0"/>
    </xf>
    <xf numFmtId="38" fontId="5" fillId="0" borderId="87" xfId="2" applyFont="1" applyFill="1" applyBorder="1" applyAlignment="1" applyProtection="1">
      <alignment horizontal="right" vertical="center"/>
      <protection locked="0"/>
    </xf>
    <xf numFmtId="38" fontId="5" fillId="0" borderId="70" xfId="2" applyFont="1" applyFill="1" applyBorder="1" applyAlignment="1" applyProtection="1">
      <alignment horizontal="right" vertical="center"/>
      <protection locked="0"/>
    </xf>
    <xf numFmtId="38" fontId="5" fillId="0" borderId="88" xfId="2" applyNumberFormat="1" applyFont="1" applyFill="1" applyBorder="1" applyAlignment="1" applyProtection="1">
      <alignment horizontal="right" vertical="center"/>
    </xf>
    <xf numFmtId="38" fontId="48" fillId="0" borderId="90" xfId="2" applyNumberFormat="1" applyFont="1" applyFill="1" applyBorder="1" applyAlignment="1" applyProtection="1">
      <alignment vertical="center"/>
      <protection locked="0"/>
    </xf>
    <xf numFmtId="38" fontId="48" fillId="0" borderId="91" xfId="2" applyNumberFormat="1" applyFont="1" applyFill="1" applyBorder="1" applyAlignment="1" applyProtection="1">
      <alignment vertical="center"/>
    </xf>
    <xf numFmtId="38" fontId="7" fillId="0" borderId="94" xfId="2" applyFont="1" applyFill="1" applyBorder="1" applyAlignment="1">
      <alignment horizontal="right" vertical="center"/>
    </xf>
    <xf numFmtId="38" fontId="7" fillId="0" borderId="95" xfId="2" applyFont="1" applyFill="1" applyBorder="1" applyAlignment="1">
      <alignment horizontal="right" vertical="center"/>
    </xf>
    <xf numFmtId="38" fontId="48" fillId="0" borderId="51" xfId="2" applyFont="1" applyFill="1" applyBorder="1" applyAlignment="1" applyProtection="1">
      <alignment vertical="center"/>
      <protection locked="0"/>
    </xf>
    <xf numFmtId="38" fontId="48" fillId="0" borderId="53" xfId="2" applyFont="1" applyFill="1" applyBorder="1" applyAlignment="1" applyProtection="1">
      <alignment vertical="center"/>
    </xf>
    <xf numFmtId="38" fontId="48" fillId="0" borderId="91" xfId="2" applyFont="1" applyFill="1" applyBorder="1" applyAlignment="1" applyProtection="1">
      <alignment vertical="center"/>
      <protection locked="0"/>
    </xf>
    <xf numFmtId="38" fontId="48" fillId="0" borderId="80" xfId="2" applyFont="1" applyFill="1" applyBorder="1" applyAlignment="1" applyProtection="1">
      <alignment vertical="center"/>
      <protection locked="0"/>
    </xf>
    <xf numFmtId="38" fontId="5" fillId="0" borderId="75" xfId="2" applyFont="1" applyFill="1" applyBorder="1" applyAlignment="1">
      <alignment vertical="center"/>
    </xf>
    <xf numFmtId="38" fontId="5" fillId="0" borderId="62" xfId="2" applyNumberFormat="1" applyFont="1" applyFill="1" applyBorder="1" applyAlignment="1">
      <alignment vertical="center"/>
    </xf>
    <xf numFmtId="177" fontId="5" fillId="0" borderId="19" xfId="2" applyNumberFormat="1" applyFont="1" applyFill="1" applyBorder="1" applyAlignment="1">
      <alignment vertical="center"/>
    </xf>
    <xf numFmtId="180" fontId="5" fillId="0" borderId="82" xfId="2" applyNumberFormat="1" applyFont="1" applyFill="1" applyBorder="1" applyAlignment="1">
      <alignment vertical="center"/>
    </xf>
    <xf numFmtId="177" fontId="5" fillId="0" borderId="120" xfId="2" applyNumberFormat="1" applyFont="1" applyFill="1" applyBorder="1" applyAlignment="1">
      <alignment vertical="center"/>
    </xf>
    <xf numFmtId="180" fontId="5" fillId="0" borderId="158" xfId="2" applyNumberFormat="1" applyFont="1" applyFill="1" applyBorder="1" applyAlignment="1">
      <alignment vertical="center"/>
    </xf>
    <xf numFmtId="177" fontId="5" fillId="0" borderId="17" xfId="2" applyNumberFormat="1" applyFont="1" applyFill="1" applyBorder="1" applyAlignment="1">
      <alignment vertical="center"/>
    </xf>
    <xf numFmtId="191" fontId="18" fillId="0" borderId="163" xfId="2" applyNumberFormat="1" applyFont="1" applyFill="1" applyBorder="1" applyAlignment="1">
      <alignment horizontal="center" vertical="center"/>
    </xf>
    <xf numFmtId="191" fontId="18" fillId="0" borderId="77" xfId="2" applyNumberFormat="1" applyFont="1" applyFill="1" applyBorder="1" applyAlignment="1">
      <alignment vertical="center"/>
    </xf>
    <xf numFmtId="191" fontId="18" fillId="0" borderId="164" xfId="2" applyNumberFormat="1" applyFont="1" applyFill="1" applyBorder="1" applyAlignment="1">
      <alignment horizontal="center" vertical="center"/>
    </xf>
    <xf numFmtId="191" fontId="18" fillId="0" borderId="64" xfId="2" applyNumberFormat="1" applyFont="1" applyFill="1" applyBorder="1" applyAlignment="1">
      <alignment vertical="center"/>
    </xf>
    <xf numFmtId="0" fontId="21" fillId="0" borderId="0" xfId="0" applyFont="1" applyAlignment="1">
      <alignment horizontal="left" vertical="center" wrapText="1"/>
    </xf>
    <xf numFmtId="0" fontId="44" fillId="2" borderId="46" xfId="4" applyFont="1" applyFill="1" applyBorder="1" applyAlignment="1">
      <alignment horizontal="distributed" vertical="center" indent="1"/>
    </xf>
    <xf numFmtId="0" fontId="44" fillId="2" borderId="65" xfId="4" applyFont="1" applyFill="1" applyBorder="1" applyAlignment="1">
      <alignment horizontal="distributed" vertical="center" indent="1"/>
    </xf>
    <xf numFmtId="14" fontId="4" fillId="2" borderId="0" xfId="4" applyNumberFormat="1" applyFont="1" applyFill="1" applyBorder="1" applyAlignment="1" applyProtection="1">
      <alignment horizontal="distributed" vertical="center" indent="14"/>
      <protection locked="0"/>
    </xf>
    <xf numFmtId="0" fontId="10" fillId="2" borderId="42" xfId="4" applyFont="1" applyFill="1" applyBorder="1" applyAlignment="1">
      <alignment horizontal="distributed" vertical="center" indent="1"/>
    </xf>
    <xf numFmtId="0" fontId="10" fillId="2" borderId="33" xfId="4" applyFont="1" applyFill="1" applyBorder="1" applyAlignment="1">
      <alignment horizontal="distributed" vertical="center" indent="1"/>
    </xf>
    <xf numFmtId="0" fontId="10" fillId="2" borderId="47" xfId="4" applyFont="1" applyFill="1" applyBorder="1" applyAlignment="1">
      <alignment horizontal="distributed" vertical="center" indent="1"/>
    </xf>
    <xf numFmtId="0" fontId="10" fillId="2" borderId="45" xfId="4" applyFont="1" applyFill="1" applyBorder="1" applyAlignment="1">
      <alignment horizontal="distributed" vertical="center" indent="1"/>
    </xf>
    <xf numFmtId="0" fontId="43" fillId="2" borderId="46" xfId="4" applyFont="1" applyFill="1" applyBorder="1" applyAlignment="1">
      <alignment horizontal="distributed" vertical="center" indent="1"/>
    </xf>
    <xf numFmtId="0" fontId="43" fillId="2" borderId="65" xfId="4" applyFont="1" applyFill="1" applyBorder="1" applyAlignment="1">
      <alignment horizontal="distributed" vertical="center" indent="1"/>
    </xf>
    <xf numFmtId="0" fontId="43" fillId="2" borderId="2" xfId="4" applyFont="1" applyFill="1" applyBorder="1" applyAlignment="1">
      <alignment horizontal="distributed" vertical="center" indent="1"/>
    </xf>
    <xf numFmtId="0" fontId="43" fillId="2" borderId="22" xfId="4" applyFont="1" applyFill="1" applyBorder="1" applyAlignment="1">
      <alignment horizontal="distributed" vertical="center" indent="1"/>
    </xf>
    <xf numFmtId="0" fontId="7" fillId="2" borderId="49" xfId="4" applyFont="1" applyFill="1" applyBorder="1" applyAlignment="1">
      <alignment horizontal="center" vertical="center" textRotation="255" shrinkToFit="1"/>
    </xf>
    <xf numFmtId="0" fontId="7" fillId="2" borderId="55" xfId="110" applyFont="1" applyFill="1" applyBorder="1" applyAlignment="1">
      <alignment horizontal="center" vertical="center" textRotation="255" shrinkToFit="1"/>
    </xf>
    <xf numFmtId="0" fontId="7" fillId="2" borderId="81" xfId="110" applyFont="1" applyFill="1" applyBorder="1" applyAlignment="1">
      <alignment horizontal="center" vertical="center" textRotation="255" shrinkToFit="1"/>
    </xf>
    <xf numFmtId="0" fontId="10" fillId="0" borderId="4" xfId="4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horizontal="center" vertical="center"/>
    </xf>
    <xf numFmtId="0" fontId="10" fillId="2" borderId="49" xfId="4" applyFont="1" applyFill="1" applyBorder="1" applyAlignment="1">
      <alignment vertical="center" textRotation="255" shrinkToFit="1"/>
    </xf>
    <xf numFmtId="0" fontId="10" fillId="2" borderId="55" xfId="4" applyFont="1" applyFill="1" applyBorder="1" applyAlignment="1">
      <alignment vertical="center" textRotation="255" shrinkToFit="1"/>
    </xf>
    <xf numFmtId="0" fontId="10" fillId="2" borderId="81" xfId="4" applyFont="1" applyFill="1" applyBorder="1" applyAlignment="1">
      <alignment vertical="center" textRotation="255" shrinkToFit="1"/>
    </xf>
    <xf numFmtId="0" fontId="10" fillId="2" borderId="49" xfId="4" applyFont="1" applyFill="1" applyBorder="1" applyAlignment="1">
      <alignment horizontal="center" vertical="center" textRotation="255" shrinkToFit="1"/>
    </xf>
    <xf numFmtId="0" fontId="10" fillId="2" borderId="55" xfId="4" applyFont="1" applyFill="1" applyBorder="1" applyAlignment="1">
      <alignment horizontal="center" vertical="center" textRotation="255" shrinkToFit="1"/>
    </xf>
    <xf numFmtId="0" fontId="10" fillId="2" borderId="52" xfId="4" applyFont="1" applyFill="1" applyBorder="1" applyAlignment="1">
      <alignment horizontal="center" vertical="center" textRotation="255" shrinkToFit="1"/>
    </xf>
    <xf numFmtId="0" fontId="5" fillId="2" borderId="2" xfId="4" applyFont="1" applyFill="1" applyBorder="1" applyAlignment="1">
      <alignment horizontal="center" vertical="center"/>
    </xf>
    <xf numFmtId="0" fontId="5" fillId="2" borderId="22" xfId="4" applyFont="1" applyFill="1" applyBorder="1" applyAlignment="1">
      <alignment horizontal="center" vertical="center"/>
    </xf>
    <xf numFmtId="0" fontId="5" fillId="2" borderId="3" xfId="4" applyFont="1" applyFill="1" applyBorder="1" applyAlignment="1">
      <alignment horizontal="center" vertical="center"/>
    </xf>
    <xf numFmtId="0" fontId="5" fillId="2" borderId="7" xfId="4" applyFont="1" applyFill="1" applyBorder="1" applyAlignment="1">
      <alignment horizontal="center" vertical="center"/>
    </xf>
    <xf numFmtId="0" fontId="5" fillId="2" borderId="0" xfId="4" applyFont="1" applyFill="1" applyBorder="1" applyAlignment="1">
      <alignment horizontal="center" vertical="center"/>
    </xf>
    <xf numFmtId="0" fontId="5" fillId="2" borderId="8" xfId="4" applyFont="1" applyFill="1" applyBorder="1" applyAlignment="1">
      <alignment horizontal="center" vertical="center"/>
    </xf>
    <xf numFmtId="0" fontId="5" fillId="2" borderId="11" xfId="4" applyFont="1" applyFill="1" applyBorder="1" applyAlignment="1">
      <alignment horizontal="center" vertical="center"/>
    </xf>
    <xf numFmtId="0" fontId="5" fillId="2" borderId="13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/>
    </xf>
    <xf numFmtId="0" fontId="10" fillId="2" borderId="34" xfId="4" applyFont="1" applyFill="1" applyBorder="1" applyAlignment="1">
      <alignment horizontal="distributed" vertical="center" indent="1"/>
    </xf>
    <xf numFmtId="0" fontId="10" fillId="2" borderId="105" xfId="4" applyFont="1" applyFill="1" applyBorder="1" applyAlignment="1">
      <alignment horizontal="distributed" vertical="center" indent="1"/>
    </xf>
    <xf numFmtId="0" fontId="10" fillId="2" borderId="145" xfId="4" applyFont="1" applyFill="1" applyBorder="1" applyAlignment="1">
      <alignment horizontal="distributed" vertical="center" indent="1"/>
    </xf>
    <xf numFmtId="0" fontId="10" fillId="2" borderId="162" xfId="4" applyFont="1" applyFill="1" applyBorder="1" applyAlignment="1">
      <alignment horizontal="distributed" vertical="center" indent="1"/>
    </xf>
    <xf numFmtId="0" fontId="10" fillId="0" borderId="4" xfId="4" applyFont="1" applyFill="1" applyBorder="1" applyAlignment="1" applyProtection="1">
      <alignment horizontal="center" vertical="center"/>
      <protection locked="0"/>
    </xf>
    <xf numFmtId="0" fontId="10" fillId="0" borderId="32" xfId="4" applyFont="1" applyFill="1" applyBorder="1" applyAlignment="1" applyProtection="1">
      <alignment horizontal="center" vertical="center"/>
      <protection locked="0"/>
    </xf>
    <xf numFmtId="0" fontId="10" fillId="0" borderId="5" xfId="4" applyFont="1" applyFill="1" applyBorder="1" applyAlignment="1" applyProtection="1">
      <alignment horizontal="center" vertical="center"/>
      <protection locked="0"/>
    </xf>
    <xf numFmtId="183" fontId="10" fillId="0" borderId="49" xfId="4" applyNumberFormat="1" applyFont="1" applyFill="1" applyBorder="1" applyAlignment="1">
      <alignment horizontal="center" vertical="center" wrapText="1"/>
    </xf>
    <xf numFmtId="183" fontId="10" fillId="0" borderId="52" xfId="4" applyNumberFormat="1" applyFont="1" applyFill="1" applyBorder="1" applyAlignment="1">
      <alignment horizontal="center" vertical="center" wrapText="1"/>
    </xf>
    <xf numFmtId="0" fontId="43" fillId="2" borderId="3" xfId="4" applyFont="1" applyFill="1" applyBorder="1" applyAlignment="1">
      <alignment horizontal="distributed" vertical="center" indent="1"/>
    </xf>
    <xf numFmtId="0" fontId="43" fillId="2" borderId="146" xfId="4" applyFont="1" applyFill="1" applyBorder="1" applyAlignment="1">
      <alignment horizontal="distributed" vertical="center" indent="1"/>
    </xf>
    <xf numFmtId="0" fontId="43" fillId="2" borderId="147" xfId="4" applyFont="1" applyFill="1" applyBorder="1" applyAlignment="1">
      <alignment horizontal="distributed" vertical="center" indent="1"/>
    </xf>
    <xf numFmtId="0" fontId="43" fillId="2" borderId="161" xfId="4" applyFont="1" applyFill="1" applyBorder="1" applyAlignment="1">
      <alignment horizontal="distributed" vertical="center" indent="1"/>
    </xf>
    <xf numFmtId="0" fontId="12" fillId="2" borderId="49" xfId="4" applyFont="1" applyFill="1" applyBorder="1" applyAlignment="1">
      <alignment horizontal="center" vertical="center" textRotation="255"/>
    </xf>
    <xf numFmtId="0" fontId="12" fillId="2" borderId="55" xfId="4" applyFont="1" applyFill="1" applyBorder="1" applyAlignment="1">
      <alignment horizontal="center" vertical="center" textRotation="255"/>
    </xf>
    <xf numFmtId="0" fontId="12" fillId="2" borderId="81" xfId="4" applyFont="1" applyFill="1" applyBorder="1" applyAlignment="1">
      <alignment horizontal="center" vertical="center" textRotation="255"/>
    </xf>
    <xf numFmtId="189" fontId="7" fillId="2" borderId="52" xfId="6" applyNumberFormat="1" applyFont="1" applyFill="1" applyBorder="1" applyAlignment="1">
      <alignment horizontal="right" vertical="center"/>
    </xf>
    <xf numFmtId="177" fontId="7" fillId="2" borderId="25" xfId="2" applyNumberFormat="1" applyFont="1" applyFill="1" applyBorder="1" applyAlignment="1">
      <alignment horizontal="right" vertical="center"/>
    </xf>
    <xf numFmtId="177" fontId="7" fillId="2" borderId="13" xfId="2" applyNumberFormat="1" applyFont="1" applyFill="1" applyBorder="1" applyAlignment="1">
      <alignment horizontal="right" vertical="center"/>
    </xf>
    <xf numFmtId="177" fontId="7" fillId="2" borderId="26" xfId="2" applyNumberFormat="1" applyFont="1" applyFill="1" applyBorder="1" applyAlignment="1">
      <alignment horizontal="right" vertical="center"/>
    </xf>
    <xf numFmtId="189" fontId="7" fillId="2" borderId="25" xfId="6" applyNumberFormat="1" applyFont="1" applyFill="1" applyBorder="1" applyAlignment="1">
      <alignment horizontal="right" vertical="center"/>
    </xf>
    <xf numFmtId="177" fontId="7" fillId="2" borderId="111" xfId="2" applyNumberFormat="1" applyFont="1" applyFill="1" applyBorder="1" applyAlignment="1">
      <alignment horizontal="right" vertical="center"/>
    </xf>
    <xf numFmtId="189" fontId="7" fillId="2" borderId="53" xfId="6" applyNumberFormat="1" applyFont="1" applyFill="1" applyBorder="1" applyAlignment="1">
      <alignment horizontal="right" vertical="center"/>
    </xf>
    <xf numFmtId="177" fontId="7" fillId="2" borderId="144" xfId="2" applyNumberFormat="1" applyFont="1" applyFill="1" applyBorder="1" applyAlignment="1">
      <alignment horizontal="right" vertical="center"/>
    </xf>
    <xf numFmtId="177" fontId="7" fillId="2" borderId="45" xfId="2" applyNumberFormat="1" applyFont="1" applyFill="1" applyBorder="1" applyAlignment="1">
      <alignment horizontal="right" vertical="center"/>
    </xf>
    <xf numFmtId="177" fontId="7" fillId="2" borderId="20" xfId="2" applyNumberFormat="1" applyFont="1" applyFill="1" applyBorder="1" applyAlignment="1">
      <alignment horizontal="right" vertical="center"/>
    </xf>
    <xf numFmtId="189" fontId="7" fillId="2" borderId="75" xfId="6" applyNumberFormat="1" applyFont="1" applyFill="1" applyBorder="1" applyAlignment="1">
      <alignment horizontal="right" vertical="center"/>
    </xf>
    <xf numFmtId="189" fontId="7" fillId="2" borderId="87" xfId="6" applyNumberFormat="1" applyFont="1" applyFill="1" applyBorder="1" applyAlignment="1">
      <alignment horizontal="right" vertical="center"/>
    </xf>
    <xf numFmtId="0" fontId="5" fillId="2" borderId="51" xfId="6" applyFont="1" applyFill="1" applyBorder="1" applyAlignment="1">
      <alignment horizontal="distributed" vertical="center" indent="1"/>
    </xf>
    <xf numFmtId="0" fontId="5" fillId="2" borderId="52" xfId="6" applyFont="1" applyFill="1" applyBorder="1" applyAlignment="1">
      <alignment horizontal="distributed" vertical="center" indent="1"/>
    </xf>
    <xf numFmtId="0" fontId="5" fillId="2" borderId="25" xfId="6" applyFont="1" applyFill="1" applyBorder="1" applyAlignment="1">
      <alignment horizontal="distributed" vertical="center" indent="1"/>
    </xf>
    <xf numFmtId="38" fontId="7" fillId="2" borderId="11" xfId="2" applyFont="1" applyFill="1" applyBorder="1" applyAlignment="1">
      <alignment horizontal="right" vertical="center"/>
    </xf>
    <xf numFmtId="38" fontId="7" fillId="2" borderId="13" xfId="2" applyFont="1" applyFill="1" applyBorder="1" applyAlignment="1">
      <alignment horizontal="right" vertical="center"/>
    </xf>
    <xf numFmtId="38" fontId="7" fillId="2" borderId="26" xfId="2" applyFont="1" applyFill="1" applyBorder="1" applyAlignment="1">
      <alignment horizontal="right" vertical="center"/>
    </xf>
    <xf numFmtId="38" fontId="7" fillId="2" borderId="25" xfId="2" applyFont="1" applyFill="1" applyBorder="1" applyAlignment="1">
      <alignment horizontal="right" vertical="center"/>
    </xf>
    <xf numFmtId="38" fontId="7" fillId="2" borderId="111" xfId="2" applyFont="1" applyFill="1" applyBorder="1" applyAlignment="1">
      <alignment horizontal="right" vertical="center"/>
    </xf>
    <xf numFmtId="38" fontId="7" fillId="2" borderId="12" xfId="2" applyFont="1" applyFill="1" applyBorder="1" applyAlignment="1">
      <alignment horizontal="right" vertical="center"/>
    </xf>
    <xf numFmtId="177" fontId="7" fillId="2" borderId="11" xfId="2" applyNumberFormat="1" applyFont="1" applyFill="1" applyBorder="1" applyAlignment="1">
      <alignment horizontal="right" vertical="center"/>
    </xf>
    <xf numFmtId="38" fontId="7" fillId="0" borderId="47" xfId="2" applyFont="1" applyFill="1" applyBorder="1" applyAlignment="1">
      <alignment horizontal="right" vertical="center"/>
    </xf>
    <xf numFmtId="38" fontId="7" fillId="0" borderId="45" xfId="2" applyFont="1" applyFill="1" applyBorder="1" applyAlignment="1">
      <alignment horizontal="right" vertical="center"/>
    </xf>
    <xf numFmtId="38" fontId="7" fillId="2" borderId="144" xfId="2" applyFont="1" applyFill="1" applyBorder="1" applyAlignment="1">
      <alignment horizontal="right" vertical="center"/>
    </xf>
    <xf numFmtId="38" fontId="7" fillId="2" borderId="45" xfId="2" applyFont="1" applyFill="1" applyBorder="1" applyAlignment="1">
      <alignment horizontal="right" vertical="center"/>
    </xf>
    <xf numFmtId="38" fontId="7" fillId="2" borderId="63" xfId="2" applyFont="1" applyFill="1" applyBorder="1" applyAlignment="1">
      <alignment horizontal="right" vertical="center"/>
    </xf>
    <xf numFmtId="177" fontId="7" fillId="2" borderId="109" xfId="2" applyNumberFormat="1" applyFont="1" applyFill="1" applyBorder="1" applyAlignment="1">
      <alignment horizontal="right" vertical="center"/>
    </xf>
    <xf numFmtId="177" fontId="7" fillId="2" borderId="47" xfId="2" applyNumberFormat="1" applyFont="1" applyFill="1" applyBorder="1" applyAlignment="1">
      <alignment horizontal="right" vertical="center"/>
    </xf>
    <xf numFmtId="189" fontId="7" fillId="2" borderId="47" xfId="6" applyNumberFormat="1" applyFont="1" applyFill="1" applyBorder="1" applyAlignment="1">
      <alignment horizontal="right" vertical="center"/>
    </xf>
    <xf numFmtId="189" fontId="7" fillId="2" borderId="81" xfId="6" applyNumberFormat="1" applyFont="1" applyFill="1" applyBorder="1" applyAlignment="1">
      <alignment horizontal="right" vertical="center"/>
    </xf>
    <xf numFmtId="177" fontId="7" fillId="2" borderId="35" xfId="2" applyNumberFormat="1" applyFont="1" applyFill="1" applyBorder="1" applyAlignment="1">
      <alignment horizontal="right" vertical="center"/>
    </xf>
    <xf numFmtId="177" fontId="7" fillId="2" borderId="28" xfId="2" applyNumberFormat="1" applyFont="1" applyFill="1" applyBorder="1" applyAlignment="1">
      <alignment horizontal="right" vertical="center"/>
    </xf>
    <xf numFmtId="177" fontId="7" fillId="2" borderId="36" xfId="2" applyNumberFormat="1" applyFont="1" applyFill="1" applyBorder="1" applyAlignment="1">
      <alignment horizontal="right" vertical="center"/>
    </xf>
    <xf numFmtId="189" fontId="7" fillId="2" borderId="35" xfId="6" applyNumberFormat="1" applyFont="1" applyFill="1" applyBorder="1" applyAlignment="1">
      <alignment horizontal="right" vertical="center"/>
    </xf>
    <xf numFmtId="177" fontId="7" fillId="2" borderId="108" xfId="2" applyNumberFormat="1" applyFont="1" applyFill="1" applyBorder="1" applyAlignment="1">
      <alignment horizontal="right" vertical="center"/>
    </xf>
    <xf numFmtId="189" fontId="7" fillId="2" borderId="82" xfId="6" applyNumberFormat="1" applyFont="1" applyFill="1" applyBorder="1" applyAlignment="1">
      <alignment horizontal="right" vertical="center"/>
    </xf>
    <xf numFmtId="0" fontId="5" fillId="2" borderId="70" xfId="6" applyFont="1" applyFill="1" applyBorder="1" applyAlignment="1">
      <alignment horizontal="center" vertical="center"/>
    </xf>
    <xf numFmtId="0" fontId="5" fillId="2" borderId="75" xfId="6" applyFont="1" applyFill="1" applyBorder="1" applyAlignment="1">
      <alignment horizontal="center" vertical="center"/>
    </xf>
    <xf numFmtId="0" fontId="5" fillId="2" borderId="47" xfId="6" applyFont="1" applyFill="1" applyBorder="1" applyAlignment="1">
      <alignment horizontal="center" vertical="center"/>
    </xf>
    <xf numFmtId="38" fontId="7" fillId="0" borderId="109" xfId="2" applyFont="1" applyFill="1" applyBorder="1" applyAlignment="1">
      <alignment horizontal="right" vertical="center"/>
    </xf>
    <xf numFmtId="38" fontId="7" fillId="0" borderId="20" xfId="2" applyFont="1" applyFill="1" applyBorder="1" applyAlignment="1">
      <alignment horizontal="right" vertical="center"/>
    </xf>
    <xf numFmtId="0" fontId="5" fillId="2" borderId="80" xfId="6" applyFont="1" applyFill="1" applyBorder="1" applyAlignment="1">
      <alignment horizontal="center" vertical="center"/>
    </xf>
    <xf numFmtId="0" fontId="5" fillId="2" borderId="81" xfId="6" applyFont="1" applyFill="1" applyBorder="1" applyAlignment="1">
      <alignment horizontal="center" vertical="center"/>
    </xf>
    <xf numFmtId="0" fontId="5" fillId="2" borderId="35" xfId="6" applyFont="1" applyFill="1" applyBorder="1" applyAlignment="1">
      <alignment horizontal="center" vertical="center"/>
    </xf>
    <xf numFmtId="38" fontId="7" fillId="0" borderId="27" xfId="2" applyFont="1" applyFill="1" applyBorder="1" applyAlignment="1">
      <alignment horizontal="right" vertical="center"/>
    </xf>
    <xf numFmtId="38" fontId="7" fillId="0" borderId="28" xfId="2" applyFont="1" applyFill="1" applyBorder="1" applyAlignment="1">
      <alignment horizontal="right" vertical="center"/>
    </xf>
    <xf numFmtId="38" fontId="7" fillId="0" borderId="36" xfId="2" applyFont="1" applyFill="1" applyBorder="1" applyAlignment="1">
      <alignment horizontal="right" vertical="center"/>
    </xf>
    <xf numFmtId="38" fontId="7" fillId="0" borderId="35" xfId="2" applyFont="1" applyFill="1" applyBorder="1" applyAlignment="1">
      <alignment horizontal="right" vertical="center"/>
    </xf>
    <xf numFmtId="38" fontId="7" fillId="2" borderId="108" xfId="2" applyFont="1" applyFill="1" applyBorder="1" applyAlignment="1">
      <alignment horizontal="right" vertical="center"/>
    </xf>
    <xf numFmtId="38" fontId="7" fillId="2" borderId="28" xfId="2" applyFont="1" applyFill="1" applyBorder="1" applyAlignment="1">
      <alignment horizontal="right" vertical="center"/>
    </xf>
    <xf numFmtId="38" fontId="7" fillId="2" borderId="29" xfId="2" applyFont="1" applyFill="1" applyBorder="1" applyAlignment="1">
      <alignment horizontal="right" vertical="center"/>
    </xf>
    <xf numFmtId="177" fontId="7" fillId="2" borderId="27" xfId="2" applyNumberFormat="1" applyFont="1" applyFill="1" applyBorder="1" applyAlignment="1">
      <alignment horizontal="right" vertical="center"/>
    </xf>
    <xf numFmtId="0" fontId="5" fillId="2" borderId="47" xfId="3" applyFont="1" applyFill="1" applyBorder="1" applyAlignment="1">
      <alignment horizontal="center" vertical="center" wrapText="1"/>
    </xf>
    <xf numFmtId="0" fontId="5" fillId="2" borderId="45" xfId="3" applyFont="1" applyFill="1" applyBorder="1" applyAlignment="1">
      <alignment horizontal="center" vertical="center" wrapText="1"/>
    </xf>
    <xf numFmtId="0" fontId="5" fillId="2" borderId="144" xfId="3" applyFont="1" applyFill="1" applyBorder="1" applyAlignment="1">
      <alignment horizontal="center" vertical="center" wrapText="1"/>
    </xf>
    <xf numFmtId="0" fontId="5" fillId="2" borderId="63" xfId="3" applyFont="1" applyFill="1" applyBorder="1" applyAlignment="1">
      <alignment horizontal="center" vertical="center" wrapText="1"/>
    </xf>
    <xf numFmtId="0" fontId="5" fillId="2" borderId="109" xfId="3" applyFont="1" applyFill="1" applyBorder="1" applyAlignment="1">
      <alignment horizontal="center" vertical="center" wrapText="1"/>
    </xf>
    <xf numFmtId="0" fontId="5" fillId="2" borderId="20" xfId="3" applyFont="1" applyFill="1" applyBorder="1" applyAlignment="1">
      <alignment horizontal="center" vertical="center" wrapText="1"/>
    </xf>
    <xf numFmtId="0" fontId="5" fillId="2" borderId="71" xfId="3" applyFont="1" applyFill="1" applyBorder="1" applyAlignment="1">
      <alignment horizontal="center" vertical="center"/>
    </xf>
    <xf numFmtId="0" fontId="5" fillId="2" borderId="76" xfId="3" applyFont="1" applyFill="1" applyBorder="1" applyAlignment="1">
      <alignment horizontal="center" vertical="center"/>
    </xf>
    <xf numFmtId="0" fontId="5" fillId="2" borderId="40" xfId="3" applyFont="1" applyFill="1" applyBorder="1" applyAlignment="1">
      <alignment horizontal="center" vertical="center"/>
    </xf>
    <xf numFmtId="0" fontId="5" fillId="2" borderId="70" xfId="3" applyFont="1" applyFill="1" applyBorder="1" applyAlignment="1">
      <alignment horizontal="center" vertical="center"/>
    </xf>
    <xf numFmtId="0" fontId="5" fillId="2" borderId="75" xfId="3" applyFont="1" applyFill="1" applyBorder="1" applyAlignment="1">
      <alignment horizontal="center" vertical="center"/>
    </xf>
    <xf numFmtId="0" fontId="5" fillId="2" borderId="47" xfId="3" applyFont="1" applyFill="1" applyBorder="1" applyAlignment="1">
      <alignment horizontal="center" vertical="center"/>
    </xf>
    <xf numFmtId="0" fontId="5" fillId="2" borderId="4" xfId="3" applyFont="1" applyFill="1" applyBorder="1" applyAlignment="1">
      <alignment horizontal="center" vertical="center"/>
    </xf>
    <xf numFmtId="0" fontId="5" fillId="2" borderId="32" xfId="3" applyFont="1" applyFill="1" applyBorder="1" applyAlignment="1">
      <alignment horizontal="center" vertical="center"/>
    </xf>
    <xf numFmtId="0" fontId="5" fillId="2" borderId="5" xfId="3" applyFont="1" applyFill="1" applyBorder="1" applyAlignment="1">
      <alignment horizontal="center" vertical="center"/>
    </xf>
    <xf numFmtId="0" fontId="7" fillId="2" borderId="75" xfId="3" applyFont="1" applyFill="1" applyBorder="1" applyAlignment="1">
      <alignment horizontal="center" vertical="center" wrapText="1"/>
    </xf>
    <xf numFmtId="0" fontId="7" fillId="2" borderId="87" xfId="3" applyFont="1" applyFill="1" applyBorder="1" applyAlignment="1">
      <alignment horizontal="center" vertical="center" wrapText="1"/>
    </xf>
    <xf numFmtId="0" fontId="7" fillId="2" borderId="47" xfId="3" applyFont="1" applyFill="1" applyBorder="1" applyAlignment="1">
      <alignment horizontal="center" vertical="center" wrapText="1"/>
    </xf>
    <xf numFmtId="0" fontId="45" fillId="2" borderId="0" xfId="6" applyFont="1" applyFill="1" applyBorder="1" applyAlignment="1">
      <alignment horizontal="distributed" vertical="center" indent="8"/>
    </xf>
    <xf numFmtId="177" fontId="8" fillId="2" borderId="142" xfId="2" applyNumberFormat="1" applyFont="1" applyFill="1" applyBorder="1" applyAlignment="1" applyProtection="1">
      <alignment vertical="center"/>
      <protection locked="0"/>
    </xf>
    <xf numFmtId="177" fontId="8" fillId="2" borderId="139" xfId="2" applyNumberFormat="1" applyFont="1" applyFill="1" applyBorder="1" applyAlignment="1" applyProtection="1">
      <alignment vertical="center"/>
      <protection locked="0"/>
    </xf>
    <xf numFmtId="177" fontId="8" fillId="2" borderId="140" xfId="2" applyNumberFormat="1" applyFont="1" applyFill="1" applyBorder="1" applyAlignment="1" applyProtection="1">
      <alignment vertical="center"/>
      <protection locked="0"/>
    </xf>
    <xf numFmtId="177" fontId="8" fillId="2" borderId="80" xfId="2" applyNumberFormat="1" applyFont="1" applyFill="1" applyBorder="1" applyAlignment="1" applyProtection="1">
      <alignment horizontal="right" vertical="center"/>
      <protection locked="0"/>
    </xf>
    <xf numFmtId="177" fontId="8" fillId="2" borderId="81" xfId="2" applyNumberFormat="1" applyFont="1" applyFill="1" applyBorder="1" applyAlignment="1" applyProtection="1">
      <alignment horizontal="right" vertical="center"/>
      <protection locked="0"/>
    </xf>
    <xf numFmtId="177" fontId="8" fillId="2" borderId="82" xfId="2" applyNumberFormat="1" applyFont="1" applyFill="1" applyBorder="1" applyAlignment="1" applyProtection="1">
      <alignment horizontal="right" vertical="center"/>
      <protection locked="0"/>
    </xf>
    <xf numFmtId="177" fontId="8" fillId="2" borderId="35" xfId="2" applyNumberFormat="1" applyFont="1" applyFill="1" applyBorder="1" applyAlignment="1" applyProtection="1">
      <alignment horizontal="right" vertical="center"/>
      <protection locked="0"/>
    </xf>
    <xf numFmtId="177" fontId="8" fillId="2" borderId="61" xfId="2" applyNumberFormat="1" applyFont="1" applyFill="1" applyBorder="1" applyAlignment="1" applyProtection="1">
      <alignment horizontal="right" vertical="center"/>
      <protection locked="0"/>
    </xf>
    <xf numFmtId="177" fontId="8" fillId="2" borderId="81" xfId="2" applyNumberFormat="1" applyFont="1" applyFill="1" applyBorder="1" applyAlignment="1" applyProtection="1">
      <alignment vertical="center"/>
      <protection locked="0"/>
    </xf>
    <xf numFmtId="177" fontId="8" fillId="2" borderId="82" xfId="2" applyNumberFormat="1" applyFont="1" applyFill="1" applyBorder="1" applyAlignment="1" applyProtection="1">
      <alignment vertical="center"/>
      <protection locked="0"/>
    </xf>
    <xf numFmtId="176" fontId="5" fillId="2" borderId="2" xfId="6" applyNumberFormat="1" applyFont="1" applyFill="1" applyBorder="1" applyAlignment="1" applyProtection="1">
      <alignment horizontal="distributed" vertical="center" indent="1"/>
      <protection locked="0"/>
    </xf>
    <xf numFmtId="176" fontId="5" fillId="2" borderId="22" xfId="6" applyNumberFormat="1" applyFont="1" applyFill="1" applyBorder="1" applyAlignment="1" applyProtection="1">
      <alignment horizontal="distributed" vertical="center" indent="1"/>
      <protection locked="0"/>
    </xf>
    <xf numFmtId="176" fontId="5" fillId="2" borderId="3" xfId="6" applyNumberFormat="1" applyFont="1" applyFill="1" applyBorder="1" applyAlignment="1" applyProtection="1">
      <alignment horizontal="distributed" vertical="center" indent="1"/>
      <protection locked="0"/>
    </xf>
    <xf numFmtId="176" fontId="5" fillId="2" borderId="7" xfId="6" applyNumberFormat="1" applyFont="1" applyFill="1" applyBorder="1" applyAlignment="1" applyProtection="1">
      <alignment horizontal="distributed" vertical="center" indent="1"/>
      <protection locked="0"/>
    </xf>
    <xf numFmtId="176" fontId="5" fillId="2" borderId="0" xfId="6" applyNumberFormat="1" applyFont="1" applyFill="1" applyBorder="1" applyAlignment="1" applyProtection="1">
      <alignment horizontal="distributed" vertical="center" indent="1"/>
      <protection locked="0"/>
    </xf>
    <xf numFmtId="176" fontId="5" fillId="2" borderId="8" xfId="6" applyNumberFormat="1" applyFont="1" applyFill="1" applyBorder="1" applyAlignment="1" applyProtection="1">
      <alignment horizontal="distributed" vertical="center" indent="1"/>
      <protection locked="0"/>
    </xf>
    <xf numFmtId="176" fontId="5" fillId="2" borderId="11" xfId="6" applyNumberFormat="1" applyFont="1" applyFill="1" applyBorder="1" applyAlignment="1" applyProtection="1">
      <alignment horizontal="distributed" vertical="center" indent="1"/>
      <protection locked="0"/>
    </xf>
    <xf numFmtId="176" fontId="5" fillId="2" borderId="13" xfId="6" applyNumberFormat="1" applyFont="1" applyFill="1" applyBorder="1" applyAlignment="1" applyProtection="1">
      <alignment horizontal="distributed" vertical="center" indent="1"/>
      <protection locked="0"/>
    </xf>
    <xf numFmtId="176" fontId="5" fillId="2" borderId="12" xfId="6" applyNumberFormat="1" applyFont="1" applyFill="1" applyBorder="1" applyAlignment="1" applyProtection="1">
      <alignment horizontal="distributed" vertical="center" indent="1"/>
      <protection locked="0"/>
    </xf>
    <xf numFmtId="177" fontId="8" fillId="2" borderId="71" xfId="6" applyNumberFormat="1" applyFont="1" applyFill="1" applyBorder="1" applyAlignment="1" applyProtection="1">
      <alignment horizontal="right" vertical="center"/>
    </xf>
    <xf numFmtId="177" fontId="8" fillId="2" borderId="76" xfId="6" applyNumberFormat="1" applyFont="1" applyFill="1" applyBorder="1" applyAlignment="1" applyProtection="1">
      <alignment horizontal="right" vertical="center"/>
    </xf>
    <xf numFmtId="177" fontId="8" fillId="2" borderId="83" xfId="6" applyNumberFormat="1" applyFont="1" applyFill="1" applyBorder="1" applyAlignment="1" applyProtection="1">
      <alignment horizontal="right" vertical="center"/>
    </xf>
    <xf numFmtId="177" fontId="8" fillId="2" borderId="84" xfId="6" applyNumberFormat="1" applyFont="1" applyFill="1" applyBorder="1" applyAlignment="1" applyProtection="1">
      <alignment horizontal="right" vertical="center"/>
    </xf>
    <xf numFmtId="177" fontId="8" fillId="2" borderId="85" xfId="6" applyNumberFormat="1" applyFont="1" applyFill="1" applyBorder="1" applyAlignment="1" applyProtection="1">
      <alignment horizontal="right" vertical="center"/>
    </xf>
    <xf numFmtId="177" fontId="8" fillId="2" borderId="86" xfId="6" applyNumberFormat="1" applyFont="1" applyFill="1" applyBorder="1" applyAlignment="1" applyProtection="1">
      <alignment horizontal="right" vertical="center"/>
    </xf>
    <xf numFmtId="177" fontId="8" fillId="2" borderId="70" xfId="6" applyNumberFormat="1" applyFont="1" applyFill="1" applyBorder="1" applyAlignment="1" applyProtection="1">
      <alignment horizontal="right" vertical="center"/>
    </xf>
    <xf numFmtId="177" fontId="8" fillId="2" borderId="75" xfId="6" applyNumberFormat="1" applyFont="1" applyFill="1" applyBorder="1" applyAlignment="1" applyProtection="1">
      <alignment horizontal="right" vertical="center"/>
    </xf>
    <xf numFmtId="177" fontId="8" fillId="2" borderId="87" xfId="6" applyNumberFormat="1" applyFont="1" applyFill="1" applyBorder="1" applyAlignment="1" applyProtection="1">
      <alignment horizontal="right" vertical="center"/>
    </xf>
    <xf numFmtId="0" fontId="5" fillId="2" borderId="138" xfId="6" applyFont="1" applyFill="1" applyBorder="1" applyAlignment="1">
      <alignment horizontal="center" vertical="center"/>
    </xf>
    <xf numFmtId="0" fontId="5" fillId="2" borderId="139" xfId="6" applyFont="1" applyFill="1" applyBorder="1" applyAlignment="1">
      <alignment horizontal="center" vertical="center"/>
    </xf>
    <xf numFmtId="0" fontId="5" fillId="2" borderId="141" xfId="6" applyFont="1" applyFill="1" applyBorder="1" applyAlignment="1">
      <alignment horizontal="center" vertical="center"/>
    </xf>
    <xf numFmtId="177" fontId="8" fillId="2" borderId="138" xfId="2" applyNumberFormat="1" applyFont="1" applyFill="1" applyBorder="1" applyAlignment="1" applyProtection="1">
      <alignment horizontal="right" vertical="center"/>
      <protection locked="0"/>
    </xf>
    <xf numFmtId="177" fontId="8" fillId="2" borderId="139" xfId="2" applyNumberFormat="1" applyFont="1" applyFill="1" applyBorder="1" applyAlignment="1" applyProtection="1">
      <alignment horizontal="right" vertical="center"/>
      <protection locked="0"/>
    </xf>
    <xf numFmtId="177" fontId="8" fillId="2" borderId="140" xfId="2" applyNumberFormat="1" applyFont="1" applyFill="1" applyBorder="1" applyAlignment="1" applyProtection="1">
      <alignment horizontal="right" vertical="center"/>
      <protection locked="0"/>
    </xf>
    <xf numFmtId="177" fontId="8" fillId="2" borderId="141" xfId="2" applyNumberFormat="1" applyFont="1" applyFill="1" applyBorder="1" applyAlignment="1" applyProtection="1">
      <alignment horizontal="right" vertical="center"/>
      <protection locked="0"/>
    </xf>
    <xf numFmtId="177" fontId="8" fillId="2" borderId="142" xfId="2" applyNumberFormat="1" applyFont="1" applyFill="1" applyBorder="1" applyAlignment="1" applyProtection="1">
      <alignment horizontal="right" vertical="center"/>
      <protection locked="0"/>
    </xf>
    <xf numFmtId="177" fontId="8" fillId="2" borderId="143" xfId="2" applyNumberFormat="1" applyFont="1" applyFill="1" applyBorder="1" applyAlignment="1" applyProtection="1">
      <alignment horizontal="right" vertical="center"/>
      <protection locked="0"/>
    </xf>
    <xf numFmtId="177" fontId="8" fillId="2" borderId="70" xfId="2" applyNumberFormat="1" applyFont="1" applyFill="1" applyBorder="1" applyAlignment="1" applyProtection="1">
      <alignment horizontal="right" vertical="center"/>
      <protection locked="0"/>
    </xf>
    <xf numFmtId="177" fontId="8" fillId="2" borderId="75" xfId="2" applyNumberFormat="1" applyFont="1" applyFill="1" applyBorder="1" applyAlignment="1" applyProtection="1">
      <alignment horizontal="right" vertical="center"/>
      <protection locked="0"/>
    </xf>
    <xf numFmtId="177" fontId="8" fillId="2" borderId="87" xfId="2" applyNumberFormat="1" applyFont="1" applyFill="1" applyBorder="1" applyAlignment="1" applyProtection="1">
      <alignment horizontal="right" vertical="center"/>
      <protection locked="0"/>
    </xf>
    <xf numFmtId="177" fontId="8" fillId="2" borderId="47" xfId="2" applyNumberFormat="1" applyFont="1" applyFill="1" applyBorder="1" applyAlignment="1" applyProtection="1">
      <alignment horizontal="right" vertical="center"/>
      <protection locked="0"/>
    </xf>
    <xf numFmtId="177" fontId="8" fillId="2" borderId="52" xfId="2" applyNumberFormat="1" applyFont="1" applyFill="1" applyBorder="1" applyAlignment="1" applyProtection="1">
      <alignment horizontal="right" vertical="center"/>
      <protection locked="0"/>
    </xf>
    <xf numFmtId="176" fontId="5" fillId="0" borderId="71" xfId="6" applyNumberFormat="1" applyFont="1" applyFill="1" applyBorder="1" applyAlignment="1" applyProtection="1">
      <alignment horizontal="distributed" vertical="center" indent="1"/>
      <protection locked="0"/>
    </xf>
    <xf numFmtId="176" fontId="5" fillId="0" borderId="76" xfId="6" applyNumberFormat="1" applyFont="1" applyFill="1" applyBorder="1" applyAlignment="1" applyProtection="1">
      <alignment horizontal="distributed" vertical="center" indent="1"/>
      <protection locked="0"/>
    </xf>
    <xf numFmtId="176" fontId="5" fillId="0" borderId="83" xfId="6" applyNumberFormat="1" applyFont="1" applyFill="1" applyBorder="1" applyAlignment="1" applyProtection="1">
      <alignment horizontal="distributed" vertical="center" indent="1"/>
      <protection locked="0"/>
    </xf>
    <xf numFmtId="176" fontId="5" fillId="0" borderId="84" xfId="6" applyNumberFormat="1" applyFont="1" applyFill="1" applyBorder="1" applyAlignment="1" applyProtection="1">
      <alignment horizontal="distributed" vertical="center" indent="1"/>
      <protection locked="0"/>
    </xf>
    <xf numFmtId="176" fontId="5" fillId="0" borderId="85" xfId="6" applyNumberFormat="1" applyFont="1" applyFill="1" applyBorder="1" applyAlignment="1" applyProtection="1">
      <alignment horizontal="distributed" vertical="center" indent="1"/>
      <protection locked="0"/>
    </xf>
    <xf numFmtId="176" fontId="5" fillId="0" borderId="86" xfId="6" applyNumberFormat="1" applyFont="1" applyFill="1" applyBorder="1" applyAlignment="1" applyProtection="1">
      <alignment horizontal="distributed" vertical="center" indent="1"/>
      <protection locked="0"/>
    </xf>
    <xf numFmtId="176" fontId="5" fillId="0" borderId="70" xfId="6" applyNumberFormat="1" applyFont="1" applyFill="1" applyBorder="1" applyAlignment="1" applyProtection="1">
      <alignment horizontal="distributed" vertical="center" indent="1"/>
      <protection locked="0"/>
    </xf>
    <xf numFmtId="176" fontId="5" fillId="0" borderId="75" xfId="6" applyNumberFormat="1" applyFont="1" applyFill="1" applyBorder="1" applyAlignment="1" applyProtection="1">
      <alignment horizontal="distributed" vertical="center" indent="1"/>
      <protection locked="0"/>
    </xf>
    <xf numFmtId="176" fontId="5" fillId="0" borderId="87" xfId="6" applyNumberFormat="1" applyFont="1" applyFill="1" applyBorder="1" applyAlignment="1" applyProtection="1">
      <alignment horizontal="distributed" vertical="center" indent="1"/>
      <protection locked="0"/>
    </xf>
    <xf numFmtId="3" fontId="8" fillId="0" borderId="71" xfId="6" applyNumberFormat="1" applyFont="1" applyFill="1" applyBorder="1" applyAlignment="1" applyProtection="1">
      <alignment horizontal="right" vertical="center"/>
      <protection locked="0"/>
    </xf>
    <xf numFmtId="3" fontId="8" fillId="0" borderId="76" xfId="6" applyNumberFormat="1" applyFont="1" applyFill="1" applyBorder="1" applyAlignment="1" applyProtection="1">
      <alignment horizontal="right" vertical="center"/>
      <protection locked="0"/>
    </xf>
    <xf numFmtId="3" fontId="8" fillId="0" borderId="83" xfId="6" applyNumberFormat="1" applyFont="1" applyFill="1" applyBorder="1" applyAlignment="1" applyProtection="1">
      <alignment horizontal="right" vertical="center"/>
      <protection locked="0"/>
    </xf>
    <xf numFmtId="3" fontId="8" fillId="0" borderId="84" xfId="6" applyNumberFormat="1" applyFont="1" applyFill="1" applyBorder="1" applyAlignment="1" applyProtection="1">
      <alignment horizontal="right" vertical="center"/>
      <protection locked="0"/>
    </xf>
    <xf numFmtId="3" fontId="8" fillId="0" borderId="85" xfId="6" applyNumberFormat="1" applyFont="1" applyFill="1" applyBorder="1" applyAlignment="1" applyProtection="1">
      <alignment horizontal="right" vertical="center"/>
      <protection locked="0"/>
    </xf>
    <xf numFmtId="3" fontId="8" fillId="0" borderId="86" xfId="6" applyNumberFormat="1" applyFont="1" applyFill="1" applyBorder="1" applyAlignment="1" applyProtection="1">
      <alignment horizontal="right" vertical="center"/>
      <protection locked="0"/>
    </xf>
    <xf numFmtId="3" fontId="8" fillId="0" borderId="70" xfId="6" applyNumberFormat="1" applyFont="1" applyFill="1" applyBorder="1" applyAlignment="1" applyProtection="1">
      <alignment horizontal="right" vertical="center"/>
      <protection locked="0"/>
    </xf>
    <xf numFmtId="3" fontId="8" fillId="0" borderId="75" xfId="6" applyNumberFormat="1" applyFont="1" applyFill="1" applyBorder="1" applyAlignment="1" applyProtection="1">
      <alignment horizontal="right" vertical="center"/>
      <protection locked="0"/>
    </xf>
    <xf numFmtId="3" fontId="8" fillId="0" borderId="87" xfId="6" applyNumberFormat="1" applyFont="1" applyFill="1" applyBorder="1" applyAlignment="1" applyProtection="1">
      <alignment horizontal="right" vertical="center"/>
      <protection locked="0"/>
    </xf>
    <xf numFmtId="177" fontId="8" fillId="0" borderId="138" xfId="2" applyNumberFormat="1" applyFont="1" applyFill="1" applyBorder="1" applyAlignment="1" applyProtection="1">
      <alignment horizontal="right" vertical="center"/>
      <protection locked="0"/>
    </xf>
    <xf numFmtId="177" fontId="8" fillId="0" borderId="139" xfId="2" applyNumberFormat="1" applyFont="1" applyFill="1" applyBorder="1" applyAlignment="1" applyProtection="1">
      <alignment horizontal="right" vertical="center"/>
      <protection locked="0"/>
    </xf>
    <xf numFmtId="177" fontId="8" fillId="0" borderId="140" xfId="2" applyNumberFormat="1" applyFont="1" applyFill="1" applyBorder="1" applyAlignment="1" applyProtection="1">
      <alignment horizontal="right" vertical="center"/>
      <protection locked="0"/>
    </xf>
    <xf numFmtId="177" fontId="8" fillId="0" borderId="141" xfId="2" applyNumberFormat="1" applyFont="1" applyFill="1" applyBorder="1" applyAlignment="1" applyProtection="1">
      <alignment horizontal="right" vertical="center"/>
      <protection locked="0"/>
    </xf>
    <xf numFmtId="177" fontId="8" fillId="0" borderId="142" xfId="2" applyNumberFormat="1" applyFont="1" applyFill="1" applyBorder="1" applyAlignment="1" applyProtection="1">
      <alignment horizontal="right" vertical="center"/>
      <protection locked="0"/>
    </xf>
    <xf numFmtId="177" fontId="8" fillId="0" borderId="143" xfId="2" applyNumberFormat="1" applyFont="1" applyFill="1" applyBorder="1" applyAlignment="1" applyProtection="1">
      <alignment horizontal="right" vertical="center"/>
      <protection locked="0"/>
    </xf>
    <xf numFmtId="177" fontId="8" fillId="0" borderId="142" xfId="2" applyNumberFormat="1" applyFont="1" applyFill="1" applyBorder="1" applyAlignment="1" applyProtection="1">
      <alignment vertical="center"/>
      <protection locked="0"/>
    </xf>
    <xf numFmtId="177" fontId="8" fillId="0" borderId="139" xfId="2" applyNumberFormat="1" applyFont="1" applyFill="1" applyBorder="1" applyAlignment="1" applyProtection="1">
      <alignment vertical="center"/>
      <protection locked="0"/>
    </xf>
    <xf numFmtId="177" fontId="8" fillId="0" borderId="140" xfId="2" applyNumberFormat="1" applyFont="1" applyFill="1" applyBorder="1" applyAlignment="1" applyProtection="1">
      <alignment vertical="center"/>
      <protection locked="0"/>
    </xf>
    <xf numFmtId="177" fontId="8" fillId="0" borderId="80" xfId="2" applyNumberFormat="1" applyFont="1" applyFill="1" applyBorder="1" applyAlignment="1" applyProtection="1">
      <alignment horizontal="right" vertical="center"/>
      <protection locked="0"/>
    </xf>
    <xf numFmtId="177" fontId="8" fillId="0" borderId="81" xfId="2" applyNumberFormat="1" applyFont="1" applyFill="1" applyBorder="1" applyAlignment="1" applyProtection="1">
      <alignment horizontal="right" vertical="center"/>
      <protection locked="0"/>
    </xf>
    <xf numFmtId="177" fontId="8" fillId="0" borderId="82" xfId="2" applyNumberFormat="1" applyFont="1" applyFill="1" applyBorder="1" applyAlignment="1" applyProtection="1">
      <alignment horizontal="right" vertical="center"/>
      <protection locked="0"/>
    </xf>
    <xf numFmtId="177" fontId="8" fillId="0" borderId="35" xfId="2" applyNumberFormat="1" applyFont="1" applyFill="1" applyBorder="1" applyAlignment="1" applyProtection="1">
      <alignment horizontal="right" vertical="center"/>
      <protection locked="0"/>
    </xf>
    <xf numFmtId="177" fontId="8" fillId="0" borderId="61" xfId="2" applyNumberFormat="1" applyFont="1" applyFill="1" applyBorder="1" applyAlignment="1" applyProtection="1">
      <alignment horizontal="right" vertical="center"/>
      <protection locked="0"/>
    </xf>
    <xf numFmtId="177" fontId="8" fillId="0" borderId="81" xfId="2" applyNumberFormat="1" applyFont="1" applyFill="1" applyBorder="1" applyAlignment="1" applyProtection="1">
      <alignment vertical="center"/>
      <protection locked="0"/>
    </xf>
    <xf numFmtId="177" fontId="8" fillId="0" borderId="82" xfId="2" applyNumberFormat="1" applyFont="1" applyFill="1" applyBorder="1" applyAlignment="1" applyProtection="1">
      <alignment vertical="center"/>
      <protection locked="0"/>
    </xf>
    <xf numFmtId="177" fontId="8" fillId="0" borderId="70" xfId="2" applyNumberFormat="1" applyFont="1" applyFill="1" applyBorder="1" applyAlignment="1" applyProtection="1">
      <alignment horizontal="right" vertical="center"/>
      <protection locked="0"/>
    </xf>
    <xf numFmtId="177" fontId="8" fillId="0" borderId="75" xfId="2" applyNumberFormat="1" applyFont="1" applyFill="1" applyBorder="1" applyAlignment="1" applyProtection="1">
      <alignment horizontal="right" vertical="center"/>
      <protection locked="0"/>
    </xf>
    <xf numFmtId="177" fontId="8" fillId="0" borderId="87" xfId="2" applyNumberFormat="1" applyFont="1" applyFill="1" applyBorder="1" applyAlignment="1" applyProtection="1">
      <alignment horizontal="right" vertical="center"/>
      <protection locked="0"/>
    </xf>
    <xf numFmtId="177" fontId="8" fillId="0" borderId="47" xfId="2" applyNumberFormat="1" applyFont="1" applyFill="1" applyBorder="1" applyAlignment="1" applyProtection="1">
      <alignment horizontal="right" vertical="center"/>
      <protection locked="0"/>
    </xf>
    <xf numFmtId="177" fontId="8" fillId="0" borderId="52" xfId="2" applyNumberFormat="1" applyFont="1" applyFill="1" applyBorder="1" applyAlignment="1" applyProtection="1">
      <alignment horizontal="right" vertical="center"/>
      <protection locked="0"/>
    </xf>
    <xf numFmtId="0" fontId="5" fillId="2" borderId="71" xfId="6" applyFont="1" applyFill="1" applyBorder="1" applyAlignment="1">
      <alignment horizontal="center" vertical="center"/>
    </xf>
    <xf numFmtId="0" fontId="5" fillId="2" borderId="76" xfId="6" applyFont="1" applyFill="1" applyBorder="1" applyAlignment="1">
      <alignment horizontal="center" vertical="center"/>
    </xf>
    <xf numFmtId="0" fontId="5" fillId="2" borderId="83" xfId="6" applyFont="1" applyFill="1" applyBorder="1" applyAlignment="1">
      <alignment horizontal="center" vertical="center"/>
    </xf>
    <xf numFmtId="0" fontId="5" fillId="2" borderId="84" xfId="6" applyFont="1" applyFill="1" applyBorder="1" applyAlignment="1">
      <alignment horizontal="center" vertical="center"/>
    </xf>
    <xf numFmtId="0" fontId="5" fillId="2" borderId="85" xfId="6" applyFont="1" applyFill="1" applyBorder="1" applyAlignment="1">
      <alignment horizontal="center" vertical="center"/>
    </xf>
    <xf numFmtId="0" fontId="5" fillId="2" borderId="86" xfId="6" applyFont="1" applyFill="1" applyBorder="1" applyAlignment="1">
      <alignment horizontal="center" vertical="center"/>
    </xf>
    <xf numFmtId="0" fontId="5" fillId="2" borderId="87" xfId="6" applyFont="1" applyFill="1" applyBorder="1" applyAlignment="1">
      <alignment horizontal="center" vertical="center"/>
    </xf>
    <xf numFmtId="0" fontId="7" fillId="2" borderId="71" xfId="6" applyFont="1" applyFill="1" applyBorder="1" applyAlignment="1">
      <alignment horizontal="center" vertical="center" wrapText="1"/>
    </xf>
    <xf numFmtId="0" fontId="7" fillId="2" borderId="76" xfId="6" applyFont="1" applyFill="1" applyBorder="1" applyAlignment="1">
      <alignment horizontal="center" vertical="center"/>
    </xf>
    <xf numFmtId="0" fontId="7" fillId="2" borderId="83" xfId="6" applyFont="1" applyFill="1" applyBorder="1" applyAlignment="1">
      <alignment horizontal="center" vertical="center"/>
    </xf>
    <xf numFmtId="0" fontId="7" fillId="2" borderId="84" xfId="6" applyFont="1" applyFill="1" applyBorder="1" applyAlignment="1">
      <alignment horizontal="center" vertical="center"/>
    </xf>
    <xf numFmtId="0" fontId="7" fillId="2" borderId="85" xfId="6" applyFont="1" applyFill="1" applyBorder="1" applyAlignment="1">
      <alignment horizontal="center" vertical="center"/>
    </xf>
    <xf numFmtId="0" fontId="7" fillId="2" borderId="86" xfId="6" applyFont="1" applyFill="1" applyBorder="1" applyAlignment="1">
      <alignment horizontal="center" vertical="center"/>
    </xf>
    <xf numFmtId="0" fontId="7" fillId="2" borderId="70" xfId="6" applyFont="1" applyFill="1" applyBorder="1" applyAlignment="1">
      <alignment horizontal="center" vertical="center"/>
    </xf>
    <xf numFmtId="0" fontId="7" fillId="2" borderId="75" xfId="6" applyFont="1" applyFill="1" applyBorder="1" applyAlignment="1">
      <alignment horizontal="center" vertical="center"/>
    </xf>
    <xf numFmtId="0" fontId="7" fillId="2" borderId="87" xfId="6" applyFont="1" applyFill="1" applyBorder="1" applyAlignment="1">
      <alignment horizontal="center" vertical="center"/>
    </xf>
    <xf numFmtId="0" fontId="5" fillId="2" borderId="40" xfId="6" applyFont="1" applyFill="1" applyBorder="1" applyAlignment="1">
      <alignment horizontal="center" vertical="center"/>
    </xf>
    <xf numFmtId="0" fontId="5" fillId="2" borderId="42" xfId="6" applyFont="1" applyFill="1" applyBorder="1" applyAlignment="1">
      <alignment horizontal="center" vertical="center"/>
    </xf>
    <xf numFmtId="0" fontId="5" fillId="2" borderId="71" xfId="6" applyFont="1" applyFill="1" applyBorder="1" applyAlignment="1">
      <alignment horizontal="center" vertical="center" wrapText="1"/>
    </xf>
    <xf numFmtId="0" fontId="5" fillId="2" borderId="76" xfId="6" applyFont="1" applyFill="1" applyBorder="1" applyAlignment="1">
      <alignment horizontal="center" vertical="center" wrapText="1"/>
    </xf>
    <xf numFmtId="0" fontId="5" fillId="2" borderId="83" xfId="6" applyFont="1" applyFill="1" applyBorder="1" applyAlignment="1">
      <alignment horizontal="center" vertical="center" wrapText="1"/>
    </xf>
    <xf numFmtId="0" fontId="5" fillId="2" borderId="84" xfId="6" applyFont="1" applyFill="1" applyBorder="1" applyAlignment="1">
      <alignment horizontal="center" vertical="center" wrapText="1"/>
    </xf>
    <xf numFmtId="0" fontId="5" fillId="2" borderId="85" xfId="6" applyFont="1" applyFill="1" applyBorder="1" applyAlignment="1">
      <alignment horizontal="center" vertical="center" wrapText="1"/>
    </xf>
    <xf numFmtId="0" fontId="5" fillId="2" borderId="86" xfId="6" applyFont="1" applyFill="1" applyBorder="1" applyAlignment="1">
      <alignment horizontal="center" vertical="center" wrapText="1"/>
    </xf>
    <xf numFmtId="0" fontId="5" fillId="2" borderId="70" xfId="6" applyFont="1" applyFill="1" applyBorder="1" applyAlignment="1">
      <alignment horizontal="center" vertical="center" wrapText="1"/>
    </xf>
    <xf numFmtId="0" fontId="5" fillId="2" borderId="75" xfId="6" applyFont="1" applyFill="1" applyBorder="1" applyAlignment="1">
      <alignment horizontal="center" vertical="center" wrapText="1"/>
    </xf>
    <xf numFmtId="0" fontId="5" fillId="2" borderId="87" xfId="6" applyFont="1" applyFill="1" applyBorder="1" applyAlignment="1">
      <alignment horizontal="center" vertical="center" wrapText="1"/>
    </xf>
    <xf numFmtId="0" fontId="5" fillId="2" borderId="4" xfId="6" applyFont="1" applyFill="1" applyBorder="1" applyAlignment="1">
      <alignment horizontal="center" vertical="center"/>
    </xf>
    <xf numFmtId="0" fontId="5" fillId="2" borderId="32" xfId="6" applyFont="1" applyFill="1" applyBorder="1" applyAlignment="1">
      <alignment horizontal="center" vertical="center"/>
    </xf>
    <xf numFmtId="0" fontId="5" fillId="2" borderId="5" xfId="6" applyFont="1" applyFill="1" applyBorder="1" applyAlignment="1">
      <alignment horizontal="center" vertical="center"/>
    </xf>
    <xf numFmtId="0" fontId="5" fillId="2" borderId="30" xfId="6" applyFont="1" applyFill="1" applyBorder="1" applyAlignment="1">
      <alignment horizontal="center" vertical="center"/>
    </xf>
    <xf numFmtId="0" fontId="5" fillId="2" borderId="31" xfId="6" applyFont="1" applyFill="1" applyBorder="1" applyAlignment="1">
      <alignment horizontal="center" vertical="center"/>
    </xf>
    <xf numFmtId="0" fontId="5" fillId="2" borderId="11" xfId="6" applyFont="1" applyFill="1" applyBorder="1" applyAlignment="1">
      <alignment horizontal="center" vertical="center"/>
    </xf>
    <xf numFmtId="0" fontId="5" fillId="2" borderId="13" xfId="6" applyFont="1" applyFill="1" applyBorder="1" applyAlignment="1">
      <alignment horizontal="center" vertical="center"/>
    </xf>
    <xf numFmtId="0" fontId="5" fillId="2" borderId="47" xfId="6" applyFont="1" applyFill="1" applyBorder="1" applyAlignment="1">
      <alignment vertical="center" shrinkToFit="1"/>
    </xf>
    <xf numFmtId="0" fontId="5" fillId="2" borderId="45" xfId="6" applyFont="1" applyFill="1" applyBorder="1" applyAlignment="1">
      <alignment vertical="center" shrinkToFit="1"/>
    </xf>
    <xf numFmtId="0" fontId="5" fillId="2" borderId="20" xfId="6" applyFont="1" applyFill="1" applyBorder="1" applyAlignment="1">
      <alignment vertical="center" shrinkToFit="1"/>
    </xf>
    <xf numFmtId="0" fontId="4" fillId="2" borderId="13" xfId="6" applyFont="1" applyFill="1" applyBorder="1" applyAlignment="1">
      <alignment horizontal="distributed" vertical="center" indent="8"/>
    </xf>
    <xf numFmtId="0" fontId="46" fillId="2" borderId="1" xfId="6" applyFont="1" applyFill="1" applyBorder="1" applyAlignment="1">
      <alignment horizontal="distributed" vertical="center" indent="1"/>
    </xf>
    <xf numFmtId="0" fontId="46" fillId="2" borderId="103" xfId="6" applyFont="1" applyFill="1" applyBorder="1" applyAlignment="1">
      <alignment horizontal="distributed" vertical="center" indent="1"/>
    </xf>
    <xf numFmtId="179" fontId="47" fillId="0" borderId="1" xfId="6" applyNumberFormat="1" applyFont="1" applyFill="1" applyBorder="1" applyAlignment="1">
      <alignment horizontal="right" vertical="center"/>
    </xf>
    <xf numFmtId="179" fontId="47" fillId="0" borderId="103" xfId="6" applyNumberFormat="1" applyFont="1" applyFill="1" applyBorder="1" applyAlignment="1">
      <alignment horizontal="right" vertical="center"/>
    </xf>
    <xf numFmtId="0" fontId="46" fillId="2" borderId="135" xfId="6" applyFont="1" applyFill="1" applyBorder="1" applyAlignment="1">
      <alignment horizontal="center" vertical="center"/>
    </xf>
    <xf numFmtId="0" fontId="46" fillId="2" borderId="10" xfId="6" applyFont="1" applyFill="1" applyBorder="1" applyAlignment="1">
      <alignment horizontal="center" vertical="center"/>
    </xf>
    <xf numFmtId="3" fontId="47" fillId="0" borderId="38" xfId="6" applyNumberFormat="1" applyFont="1" applyFill="1" applyBorder="1" applyAlignment="1">
      <alignment horizontal="center" vertical="center"/>
    </xf>
    <xf numFmtId="3" fontId="47" fillId="0" borderId="26" xfId="6" applyNumberFormat="1" applyFont="1" applyFill="1" applyBorder="1" applyAlignment="1">
      <alignment horizontal="center" vertical="center"/>
    </xf>
    <xf numFmtId="3" fontId="47" fillId="0" borderId="49" xfId="6" applyNumberFormat="1" applyFont="1" applyFill="1" applyBorder="1" applyAlignment="1">
      <alignment horizontal="center" vertical="center"/>
    </xf>
    <xf numFmtId="3" fontId="47" fillId="0" borderId="52" xfId="6" applyNumberFormat="1" applyFont="1" applyFill="1" applyBorder="1" applyAlignment="1">
      <alignment horizontal="center" vertical="center"/>
    </xf>
    <xf numFmtId="3" fontId="47" fillId="0" borderId="135" xfId="6" applyNumberFormat="1" applyFont="1" applyFill="1" applyBorder="1" applyAlignment="1">
      <alignment horizontal="right" vertical="center"/>
    </xf>
    <xf numFmtId="3" fontId="47" fillId="0" borderId="10" xfId="6" applyNumberFormat="1" applyFont="1" applyFill="1" applyBorder="1" applyAlignment="1">
      <alignment horizontal="right" vertical="center"/>
    </xf>
    <xf numFmtId="0" fontId="47" fillId="0" borderId="135" xfId="6" applyFont="1" applyFill="1" applyBorder="1" applyAlignment="1">
      <alignment horizontal="center" vertical="center"/>
    </xf>
    <xf numFmtId="0" fontId="47" fillId="0" borderId="10" xfId="6" applyFont="1" applyFill="1" applyBorder="1" applyAlignment="1">
      <alignment horizontal="center" vertical="center"/>
    </xf>
    <xf numFmtId="189" fontId="10" fillId="0" borderId="84" xfId="8" applyNumberFormat="1" applyFont="1" applyFill="1" applyBorder="1" applyAlignment="1">
      <alignment horizontal="right" vertical="center" wrapText="1" shrinkToFit="1"/>
    </xf>
    <xf numFmtId="189" fontId="10" fillId="0" borderId="85" xfId="8" applyNumberFormat="1" applyFont="1" applyFill="1" applyBorder="1" applyAlignment="1">
      <alignment horizontal="right" vertical="center" shrinkToFit="1"/>
    </xf>
    <xf numFmtId="38" fontId="10" fillId="0" borderId="85" xfId="7" applyFont="1" applyFill="1" applyBorder="1" applyAlignment="1">
      <alignment horizontal="right" vertical="center" wrapText="1"/>
    </xf>
    <xf numFmtId="38" fontId="10" fillId="0" borderId="85" xfId="7" applyFont="1" applyFill="1" applyBorder="1" applyAlignment="1">
      <alignment vertical="center" shrinkToFit="1"/>
    </xf>
    <xf numFmtId="180" fontId="10" fillId="2" borderId="85" xfId="2" applyNumberFormat="1" applyFont="1" applyFill="1" applyBorder="1" applyAlignment="1">
      <alignment vertical="center" shrinkToFit="1"/>
    </xf>
    <xf numFmtId="180" fontId="10" fillId="2" borderId="86" xfId="2" applyNumberFormat="1" applyFont="1" applyFill="1" applyBorder="1" applyAlignment="1">
      <alignment vertical="center" shrinkToFit="1"/>
    </xf>
    <xf numFmtId="180" fontId="10" fillId="2" borderId="81" xfId="2" applyNumberFormat="1" applyFont="1" applyFill="1" applyBorder="1" applyAlignment="1">
      <alignment vertical="center" shrinkToFit="1"/>
    </xf>
    <xf numFmtId="180" fontId="10" fillId="2" borderId="82" xfId="2" applyNumberFormat="1" applyFont="1" applyFill="1" applyBorder="1" applyAlignment="1">
      <alignment vertical="center" shrinkToFit="1"/>
    </xf>
    <xf numFmtId="38" fontId="5" fillId="0" borderId="85" xfId="7" applyFont="1" applyBorder="1" applyAlignment="1">
      <alignment horizontal="distributed" vertical="center" indent="1"/>
    </xf>
    <xf numFmtId="38" fontId="5" fillId="0" borderId="42" xfId="7" applyFont="1" applyBorder="1" applyAlignment="1">
      <alignment horizontal="distributed" vertical="center" indent="1"/>
    </xf>
    <xf numFmtId="0" fontId="10" fillId="0" borderId="156" xfId="8" applyNumberFormat="1" applyFont="1" applyFill="1" applyBorder="1" applyAlignment="1">
      <alignment horizontal="right" vertical="center" wrapText="1" shrinkToFit="1"/>
    </xf>
    <xf numFmtId="0" fontId="10" fillId="0" borderId="43" xfId="8" applyNumberFormat="1" applyFont="1" applyFill="1" applyBorder="1" applyAlignment="1">
      <alignment horizontal="right" vertical="center" wrapText="1" shrinkToFit="1"/>
    </xf>
    <xf numFmtId="0" fontId="10" fillId="2" borderId="70" xfId="1" applyNumberFormat="1" applyFont="1" applyFill="1" applyBorder="1" applyAlignment="1">
      <alignment horizontal="right" vertical="center" shrinkToFit="1"/>
    </xf>
    <xf numFmtId="0" fontId="10" fillId="2" borderId="75" xfId="1" applyNumberFormat="1" applyFont="1" applyFill="1" applyBorder="1" applyAlignment="1">
      <alignment horizontal="right" vertical="center" shrinkToFit="1"/>
    </xf>
    <xf numFmtId="38" fontId="10" fillId="0" borderId="75" xfId="7" applyFont="1" applyBorder="1" applyAlignment="1">
      <alignment horizontal="right" vertical="center" wrapText="1"/>
    </xf>
    <xf numFmtId="38" fontId="10" fillId="2" borderId="47" xfId="2" applyFont="1" applyFill="1" applyBorder="1" applyAlignment="1">
      <alignment vertical="center" shrinkToFit="1"/>
    </xf>
    <xf numFmtId="38" fontId="10" fillId="2" borderId="45" xfId="2" applyFont="1" applyFill="1" applyBorder="1" applyAlignment="1">
      <alignment vertical="center" shrinkToFit="1"/>
    </xf>
    <xf numFmtId="38" fontId="10" fillId="2" borderId="20" xfId="2" applyFont="1" applyFill="1" applyBorder="1" applyAlignment="1">
      <alignment vertical="center" shrinkToFit="1"/>
    </xf>
    <xf numFmtId="180" fontId="10" fillId="2" borderId="75" xfId="2" applyNumberFormat="1" applyFont="1" applyFill="1" applyBorder="1" applyAlignment="1">
      <alignment vertical="center" shrinkToFit="1"/>
    </xf>
    <xf numFmtId="180" fontId="10" fillId="2" borderId="87" xfId="2" applyNumberFormat="1" applyFont="1" applyFill="1" applyBorder="1" applyAlignment="1">
      <alignment vertical="center" shrinkToFit="1"/>
    </xf>
    <xf numFmtId="189" fontId="10" fillId="0" borderId="156" xfId="8" applyNumberFormat="1" applyFont="1" applyFill="1" applyBorder="1" applyAlignment="1">
      <alignment horizontal="right" vertical="center" wrapText="1" shrinkToFit="1"/>
    </xf>
    <xf numFmtId="189" fontId="10" fillId="0" borderId="43" xfId="8" applyNumberFormat="1" applyFont="1" applyFill="1" applyBorder="1" applyAlignment="1">
      <alignment horizontal="right" vertical="center" wrapText="1" shrinkToFit="1"/>
    </xf>
    <xf numFmtId="38" fontId="10" fillId="0" borderId="42" xfId="7" applyFont="1" applyFill="1" applyBorder="1" applyAlignment="1">
      <alignment vertical="center" shrinkToFit="1"/>
    </xf>
    <xf numFmtId="38" fontId="10" fillId="0" borderId="33" xfId="7" applyFont="1" applyFill="1" applyBorder="1" applyAlignment="1">
      <alignment vertical="center" shrinkToFit="1"/>
    </xf>
    <xf numFmtId="38" fontId="10" fillId="0" borderId="43" xfId="7" applyFont="1" applyFill="1" applyBorder="1" applyAlignment="1">
      <alignment vertical="center" shrinkToFit="1"/>
    </xf>
    <xf numFmtId="180" fontId="10" fillId="0" borderId="85" xfId="2" applyNumberFormat="1" applyFont="1" applyFill="1" applyBorder="1" applyAlignment="1">
      <alignment vertical="center" shrinkToFit="1"/>
    </xf>
    <xf numFmtId="180" fontId="10" fillId="0" borderId="86" xfId="2" applyNumberFormat="1" applyFont="1" applyFill="1" applyBorder="1" applyAlignment="1">
      <alignment vertical="center" shrinkToFit="1"/>
    </xf>
    <xf numFmtId="38" fontId="5" fillId="0" borderId="81" xfId="7" applyFont="1" applyBorder="1" applyAlignment="1">
      <alignment horizontal="distributed" vertical="center" indent="1"/>
    </xf>
    <xf numFmtId="38" fontId="5" fillId="0" borderId="35" xfId="7" applyFont="1" applyBorder="1" applyAlignment="1">
      <alignment horizontal="distributed" vertical="center" indent="1"/>
    </xf>
    <xf numFmtId="0" fontId="10" fillId="0" borderId="4" xfId="8" applyNumberFormat="1" applyFont="1" applyFill="1" applyBorder="1" applyAlignment="1">
      <alignment horizontal="right" vertical="center" wrapText="1" shrinkToFit="1"/>
    </xf>
    <xf numFmtId="0" fontId="10" fillId="0" borderId="41" xfId="8" applyNumberFormat="1" applyFont="1" applyFill="1" applyBorder="1" applyAlignment="1">
      <alignment horizontal="right" vertical="center" wrapText="1" shrinkToFit="1"/>
    </xf>
    <xf numFmtId="38" fontId="10" fillId="0" borderId="81" xfId="7" applyFont="1" applyFill="1" applyBorder="1" applyAlignment="1">
      <alignment horizontal="right" vertical="center" wrapText="1"/>
    </xf>
    <xf numFmtId="38" fontId="10" fillId="0" borderId="40" xfId="7" applyFont="1" applyFill="1" applyBorder="1" applyAlignment="1">
      <alignment vertical="center" shrinkToFit="1"/>
    </xf>
    <xf numFmtId="38" fontId="10" fillId="0" borderId="32" xfId="7" applyFont="1" applyFill="1" applyBorder="1" applyAlignment="1">
      <alignment vertical="center" shrinkToFit="1"/>
    </xf>
    <xf numFmtId="38" fontId="10" fillId="0" borderId="41" xfId="7" applyFont="1" applyFill="1" applyBorder="1" applyAlignment="1">
      <alignment vertical="center" shrinkToFit="1"/>
    </xf>
    <xf numFmtId="180" fontId="10" fillId="0" borderId="81" xfId="2" applyNumberFormat="1" applyFont="1" applyFill="1" applyBorder="1" applyAlignment="1">
      <alignment vertical="center" shrinkToFit="1"/>
    </xf>
    <xf numFmtId="180" fontId="10" fillId="0" borderId="82" xfId="2" applyNumberFormat="1" applyFont="1" applyFill="1" applyBorder="1" applyAlignment="1">
      <alignment vertical="center" shrinkToFit="1"/>
    </xf>
    <xf numFmtId="182" fontId="10" fillId="2" borderId="84" xfId="2" applyNumberFormat="1" applyFont="1" applyFill="1" applyBorder="1" applyAlignment="1">
      <alignment vertical="center" shrinkToFit="1"/>
    </xf>
    <xf numFmtId="182" fontId="10" fillId="2" borderId="85" xfId="2" applyNumberFormat="1" applyFont="1" applyFill="1" applyBorder="1" applyAlignment="1">
      <alignment vertical="center" shrinkToFit="1"/>
    </xf>
    <xf numFmtId="177" fontId="10" fillId="2" borderId="85" xfId="2" applyNumberFormat="1" applyFont="1" applyFill="1" applyBorder="1" applyAlignment="1">
      <alignment vertical="center" shrinkToFit="1"/>
    </xf>
    <xf numFmtId="38" fontId="10" fillId="2" borderId="11" xfId="2" applyFont="1" applyFill="1" applyBorder="1" applyAlignment="1">
      <alignment horizontal="right" vertical="center" shrinkToFit="1"/>
    </xf>
    <xf numFmtId="38" fontId="10" fillId="2" borderId="26" xfId="2" applyFont="1" applyFill="1" applyBorder="1" applyAlignment="1">
      <alignment horizontal="right" vertical="center" shrinkToFit="1"/>
    </xf>
    <xf numFmtId="177" fontId="10" fillId="2" borderId="52" xfId="2" applyNumberFormat="1" applyFont="1" applyFill="1" applyBorder="1" applyAlignment="1">
      <alignment vertical="center" shrinkToFit="1"/>
    </xf>
    <xf numFmtId="180" fontId="10" fillId="2" borderId="52" xfId="2" applyNumberFormat="1" applyFont="1" applyFill="1" applyBorder="1" applyAlignment="1">
      <alignment vertical="center" shrinkToFit="1"/>
    </xf>
    <xf numFmtId="180" fontId="10" fillId="2" borderId="53" xfId="2" applyNumberFormat="1" applyFont="1" applyFill="1" applyBorder="1" applyAlignment="1">
      <alignment vertical="center" shrinkToFit="1"/>
    </xf>
    <xf numFmtId="38" fontId="5" fillId="0" borderId="46" xfId="7" applyFont="1" applyBorder="1" applyAlignment="1">
      <alignment horizontal="distributed" vertical="center" indent="5"/>
    </xf>
    <xf numFmtId="38" fontId="5" fillId="0" borderId="65" xfId="7" applyFont="1" applyBorder="1" applyAlignment="1">
      <alignment horizontal="distributed" vertical="center" indent="5"/>
    </xf>
    <xf numFmtId="38" fontId="5" fillId="0" borderId="66" xfId="7" applyFont="1" applyBorder="1" applyAlignment="1">
      <alignment horizontal="distributed" vertical="center" indent="5"/>
    </xf>
    <xf numFmtId="0" fontId="10" fillId="2" borderId="51" xfId="1" applyNumberFormat="1" applyFont="1" applyFill="1" applyBorder="1" applyAlignment="1">
      <alignment horizontal="right" vertical="center" shrinkToFit="1"/>
    </xf>
    <xf numFmtId="0" fontId="10" fillId="2" borderId="52" xfId="1" applyNumberFormat="1" applyFont="1" applyFill="1" applyBorder="1" applyAlignment="1">
      <alignment horizontal="right" vertical="center" shrinkToFit="1"/>
    </xf>
    <xf numFmtId="38" fontId="10" fillId="0" borderId="25" xfId="7" applyFont="1" applyBorder="1" applyAlignment="1">
      <alignment horizontal="right" vertical="center" wrapText="1"/>
    </xf>
    <xf numFmtId="38" fontId="10" fillId="0" borderId="13" xfId="7" applyFont="1" applyBorder="1" applyAlignment="1">
      <alignment horizontal="right" vertical="center" wrapText="1"/>
    </xf>
    <xf numFmtId="38" fontId="10" fillId="0" borderId="26" xfId="7" applyFont="1" applyBorder="1" applyAlignment="1">
      <alignment horizontal="right" vertical="center" wrapText="1"/>
    </xf>
    <xf numFmtId="38" fontId="10" fillId="2" borderId="52" xfId="2" applyFont="1" applyFill="1" applyBorder="1" applyAlignment="1">
      <alignment vertical="center" shrinkToFit="1"/>
    </xf>
    <xf numFmtId="38" fontId="10" fillId="2" borderId="75" xfId="2" applyFont="1" applyFill="1" applyBorder="1" applyAlignment="1">
      <alignment vertical="center" shrinkToFit="1"/>
    </xf>
    <xf numFmtId="177" fontId="10" fillId="2" borderId="70" xfId="2" applyNumberFormat="1" applyFont="1" applyFill="1" applyBorder="1" applyAlignment="1">
      <alignment vertical="center" shrinkToFit="1"/>
    </xf>
    <xf numFmtId="177" fontId="10" fillId="2" borderId="75" xfId="2" applyNumberFormat="1" applyFont="1" applyFill="1" applyBorder="1" applyAlignment="1">
      <alignment vertical="center" shrinkToFit="1"/>
    </xf>
    <xf numFmtId="38" fontId="5" fillId="0" borderId="115" xfId="7" applyFont="1" applyBorder="1" applyAlignment="1">
      <alignment horizontal="center" vertical="center" textRotation="255"/>
    </xf>
    <xf numFmtId="38" fontId="5" fillId="0" borderId="54" xfId="7" applyFont="1" applyBorder="1" applyAlignment="1">
      <alignment horizontal="center" vertical="center" textRotation="255"/>
    </xf>
    <xf numFmtId="38" fontId="5" fillId="0" borderId="51" xfId="7" applyFont="1" applyBorder="1" applyAlignment="1">
      <alignment horizontal="center" vertical="center" textRotation="255"/>
    </xf>
    <xf numFmtId="38" fontId="5" fillId="0" borderId="75" xfId="7" applyFont="1" applyBorder="1" applyAlignment="1">
      <alignment horizontal="distributed" vertical="center" indent="1"/>
    </xf>
    <xf numFmtId="38" fontId="5" fillId="0" borderId="47" xfId="7" applyFont="1" applyBorder="1" applyAlignment="1">
      <alignment horizontal="distributed" vertical="center" indent="1"/>
    </xf>
    <xf numFmtId="0" fontId="10" fillId="0" borderId="84" xfId="8" applyNumberFormat="1" applyFont="1" applyFill="1" applyBorder="1" applyAlignment="1">
      <alignment horizontal="right" vertical="center" wrapText="1" shrinkToFit="1"/>
    </xf>
    <xf numFmtId="0" fontId="10" fillId="0" borderId="85" xfId="8" applyNumberFormat="1" applyFont="1" applyFill="1" applyBorder="1" applyAlignment="1">
      <alignment horizontal="right" vertical="center" shrinkToFit="1"/>
    </xf>
    <xf numFmtId="0" fontId="10" fillId="0" borderId="41" xfId="8" applyNumberFormat="1" applyFont="1" applyFill="1" applyBorder="1" applyAlignment="1">
      <alignment horizontal="right" vertical="center" shrinkToFit="1"/>
    </xf>
    <xf numFmtId="38" fontId="10" fillId="0" borderId="81" xfId="7" applyFont="1" applyFill="1" applyBorder="1" applyAlignment="1">
      <alignment vertical="center" shrinkToFit="1"/>
    </xf>
    <xf numFmtId="38" fontId="10" fillId="0" borderId="79" xfId="7" applyFont="1" applyFill="1" applyBorder="1" applyAlignment="1">
      <alignment horizontal="right" vertical="center" wrapText="1"/>
    </xf>
    <xf numFmtId="38" fontId="10" fillId="0" borderId="79" xfId="2" applyFont="1" applyFill="1" applyBorder="1" applyAlignment="1">
      <alignment vertical="center" shrinkToFit="1"/>
    </xf>
    <xf numFmtId="180" fontId="10" fillId="2" borderId="79" xfId="2" applyNumberFormat="1" applyFont="1" applyFill="1" applyBorder="1" applyAlignment="1">
      <alignment vertical="center" shrinkToFit="1"/>
    </xf>
    <xf numFmtId="180" fontId="10" fillId="2" borderId="88" xfId="2" applyNumberFormat="1" applyFont="1" applyFill="1" applyBorder="1" applyAlignment="1">
      <alignment vertical="center" shrinkToFit="1"/>
    </xf>
    <xf numFmtId="177" fontId="10" fillId="2" borderId="73" xfId="2" applyNumberFormat="1" applyFont="1" applyFill="1" applyBorder="1" applyAlignment="1">
      <alignment vertical="center" shrinkToFit="1"/>
    </xf>
    <xf numFmtId="177" fontId="10" fillId="2" borderId="79" xfId="2" applyNumberFormat="1" applyFont="1" applyFill="1" applyBorder="1" applyAlignment="1">
      <alignment vertical="center" shrinkToFit="1"/>
    </xf>
    <xf numFmtId="38" fontId="5" fillId="0" borderId="75" xfId="7" applyFont="1" applyBorder="1" applyAlignment="1">
      <alignment horizontal="center" vertical="center" wrapText="1"/>
    </xf>
    <xf numFmtId="38" fontId="5" fillId="0" borderId="75" xfId="7" applyFont="1" applyBorder="1" applyAlignment="1">
      <alignment horizontal="center" vertical="center"/>
    </xf>
    <xf numFmtId="38" fontId="5" fillId="0" borderId="87" xfId="7" applyFont="1" applyBorder="1" applyAlignment="1">
      <alignment horizontal="center" vertical="center"/>
    </xf>
    <xf numFmtId="38" fontId="49" fillId="0" borderId="70" xfId="7" applyFont="1" applyBorder="1" applyAlignment="1">
      <alignment horizontal="center" vertical="center" wrapText="1"/>
    </xf>
    <xf numFmtId="38" fontId="49" fillId="0" borderId="75" xfId="7" applyFont="1" applyBorder="1" applyAlignment="1">
      <alignment horizontal="center" vertical="center" wrapText="1"/>
    </xf>
    <xf numFmtId="182" fontId="10" fillId="2" borderId="80" xfId="2" applyNumberFormat="1" applyFont="1" applyFill="1" applyBorder="1" applyAlignment="1">
      <alignment vertical="center" shrinkToFit="1"/>
    </xf>
    <xf numFmtId="182" fontId="10" fillId="2" borderId="81" xfId="2" applyNumberFormat="1" applyFont="1" applyFill="1" applyBorder="1" applyAlignment="1">
      <alignment vertical="center" shrinkToFit="1"/>
    </xf>
    <xf numFmtId="177" fontId="10" fillId="2" borderId="81" xfId="2" applyNumberFormat="1" applyFont="1" applyFill="1" applyBorder="1" applyAlignment="1">
      <alignment vertical="center" shrinkToFit="1"/>
    </xf>
    <xf numFmtId="38" fontId="5" fillId="0" borderId="46" xfId="7" applyFont="1" applyBorder="1" applyAlignment="1">
      <alignment horizontal="distributed" vertical="center" indent="4"/>
    </xf>
    <xf numFmtId="38" fontId="5" fillId="0" borderId="65" xfId="7" applyFont="1" applyBorder="1" applyAlignment="1">
      <alignment horizontal="distributed" vertical="center" indent="4"/>
    </xf>
    <xf numFmtId="38" fontId="5" fillId="0" borderId="66" xfId="7" applyFont="1" applyBorder="1" applyAlignment="1">
      <alignment horizontal="distributed" vertical="center" indent="4"/>
    </xf>
    <xf numFmtId="181" fontId="10" fillId="0" borderId="46" xfId="1" applyNumberFormat="1" applyFont="1" applyFill="1" applyBorder="1" applyAlignment="1">
      <alignment horizontal="right" vertical="center" shrinkToFit="1"/>
    </xf>
    <xf numFmtId="181" fontId="10" fillId="0" borderId="114" xfId="1" applyNumberFormat="1" applyFont="1" applyFill="1" applyBorder="1" applyAlignment="1">
      <alignment horizontal="right" vertical="center" shrinkToFit="1"/>
    </xf>
    <xf numFmtId="180" fontId="10" fillId="0" borderId="79" xfId="2" applyNumberFormat="1" applyFont="1" applyFill="1" applyBorder="1" applyAlignment="1">
      <alignment vertical="center" shrinkToFit="1"/>
    </xf>
    <xf numFmtId="180" fontId="10" fillId="0" borderId="88" xfId="2" applyNumberFormat="1" applyFont="1" applyFill="1" applyBorder="1" applyAlignment="1">
      <alignment vertical="center" shrinkToFit="1"/>
    </xf>
    <xf numFmtId="38" fontId="5" fillId="0" borderId="70" xfId="7" applyFont="1" applyBorder="1" applyAlignment="1">
      <alignment horizontal="center" vertical="center" wrapText="1"/>
    </xf>
    <xf numFmtId="38" fontId="5" fillId="2" borderId="52" xfId="2" applyFont="1" applyFill="1" applyBorder="1" applyAlignment="1">
      <alignment vertical="center"/>
    </xf>
    <xf numFmtId="38" fontId="5" fillId="2" borderId="53" xfId="2" applyFont="1" applyFill="1" applyBorder="1" applyAlignment="1">
      <alignment vertical="center"/>
    </xf>
    <xf numFmtId="177" fontId="5" fillId="2" borderId="51" xfId="2" applyNumberFormat="1" applyFont="1" applyFill="1" applyBorder="1" applyAlignment="1">
      <alignment vertical="center" shrinkToFit="1"/>
    </xf>
    <xf numFmtId="177" fontId="5" fillId="2" borderId="52" xfId="2" applyNumberFormat="1" applyFont="1" applyFill="1" applyBorder="1" applyAlignment="1">
      <alignment vertical="center" shrinkToFit="1"/>
    </xf>
    <xf numFmtId="177" fontId="5" fillId="2" borderId="53" xfId="2" applyNumberFormat="1" applyFont="1" applyFill="1" applyBorder="1" applyAlignment="1">
      <alignment vertical="center" shrinkToFit="1"/>
    </xf>
    <xf numFmtId="180" fontId="5" fillId="2" borderId="51" xfId="2" applyNumberFormat="1" applyFont="1" applyFill="1" applyBorder="1" applyAlignment="1">
      <alignment vertical="center"/>
    </xf>
    <xf numFmtId="180" fontId="5" fillId="2" borderId="52" xfId="2" applyNumberFormat="1" applyFont="1" applyFill="1" applyBorder="1" applyAlignment="1">
      <alignment vertical="center"/>
    </xf>
    <xf numFmtId="180" fontId="5" fillId="2" borderId="53" xfId="2" applyNumberFormat="1" applyFont="1" applyFill="1" applyBorder="1" applyAlignment="1">
      <alignment vertical="center"/>
    </xf>
    <xf numFmtId="38" fontId="5" fillId="0" borderId="71" xfId="7" applyFont="1" applyBorder="1" applyAlignment="1">
      <alignment horizontal="center" vertical="center"/>
    </xf>
    <xf numFmtId="38" fontId="5" fillId="0" borderId="76" xfId="7" applyFont="1" applyBorder="1" applyAlignment="1">
      <alignment horizontal="center" vertical="center"/>
    </xf>
    <xf numFmtId="38" fontId="5" fillId="0" borderId="40" xfId="7" applyFont="1" applyBorder="1" applyAlignment="1">
      <alignment horizontal="center" vertical="center"/>
    </xf>
    <xf numFmtId="38" fontId="5" fillId="0" borderId="70" xfId="7" applyFont="1" applyBorder="1" applyAlignment="1">
      <alignment horizontal="center" vertical="center"/>
    </xf>
    <xf numFmtId="38" fontId="5" fillId="0" borderId="47" xfId="7" applyFont="1" applyBorder="1" applyAlignment="1">
      <alignment horizontal="center" vertical="center"/>
    </xf>
    <xf numFmtId="38" fontId="5" fillId="0" borderId="71" xfId="7" applyFont="1" applyFill="1" applyBorder="1" applyAlignment="1">
      <alignment horizontal="center" vertical="center"/>
    </xf>
    <xf numFmtId="38" fontId="5" fillId="0" borderId="76" xfId="7" applyFont="1" applyFill="1" applyBorder="1" applyAlignment="1">
      <alignment horizontal="center" vertical="center"/>
    </xf>
    <xf numFmtId="38" fontId="5" fillId="0" borderId="83" xfId="7" applyFont="1" applyFill="1" applyBorder="1" applyAlignment="1">
      <alignment horizontal="center" vertical="center"/>
    </xf>
    <xf numFmtId="38" fontId="10" fillId="0" borderId="76" xfId="7" applyFont="1" applyBorder="1" applyAlignment="1">
      <alignment horizontal="center" vertical="center" wrapText="1"/>
    </xf>
    <xf numFmtId="38" fontId="10" fillId="0" borderId="83" xfId="7" applyFont="1" applyBorder="1" applyAlignment="1">
      <alignment horizontal="center" vertical="center" wrapText="1"/>
    </xf>
    <xf numFmtId="38" fontId="10" fillId="0" borderId="75" xfId="7" applyFont="1" applyBorder="1" applyAlignment="1">
      <alignment horizontal="center" vertical="center" wrapText="1"/>
    </xf>
    <xf numFmtId="38" fontId="10" fillId="0" borderId="87" xfId="7" applyFont="1" applyBorder="1" applyAlignment="1">
      <alignment horizontal="center" vertical="center" wrapText="1"/>
    </xf>
    <xf numFmtId="38" fontId="5" fillId="2" borderId="46" xfId="2" applyFont="1" applyFill="1" applyBorder="1" applyAlignment="1">
      <alignment horizontal="distributed" vertical="center" indent="1"/>
    </xf>
    <xf numFmtId="38" fontId="5" fillId="2" borderId="65" xfId="2" applyFont="1" applyFill="1" applyBorder="1" applyAlignment="1">
      <alignment horizontal="distributed" vertical="center" indent="1"/>
    </xf>
    <xf numFmtId="38" fontId="5" fillId="2" borderId="66" xfId="2" applyFont="1" applyFill="1" applyBorder="1" applyAlignment="1">
      <alignment horizontal="distributed" vertical="center" indent="1"/>
    </xf>
    <xf numFmtId="38" fontId="5" fillId="2" borderId="51" xfId="2" applyFont="1" applyFill="1" applyBorder="1" applyAlignment="1">
      <alignment vertical="center"/>
    </xf>
    <xf numFmtId="38" fontId="5" fillId="0" borderId="47" xfId="7" applyFont="1" applyFill="1" applyBorder="1" applyAlignment="1">
      <alignment vertical="center"/>
    </xf>
    <xf numFmtId="38" fontId="5" fillId="0" borderId="45" xfId="7" applyFont="1" applyFill="1" applyBorder="1" applyAlignment="1">
      <alignment vertical="center"/>
    </xf>
    <xf numFmtId="38" fontId="5" fillId="0" borderId="20" xfId="7" applyFont="1" applyFill="1" applyBorder="1" applyAlignment="1">
      <alignment vertical="center"/>
    </xf>
    <xf numFmtId="38" fontId="5" fillId="2" borderId="75" xfId="2" applyFont="1" applyFill="1" applyBorder="1" applyAlignment="1">
      <alignment vertical="center"/>
    </xf>
    <xf numFmtId="38" fontId="5" fillId="2" borderId="87" xfId="2" applyFont="1" applyFill="1" applyBorder="1" applyAlignment="1">
      <alignment vertical="center"/>
    </xf>
    <xf numFmtId="177" fontId="5" fillId="2" borderId="70" xfId="2" applyNumberFormat="1" applyFont="1" applyFill="1" applyBorder="1" applyAlignment="1">
      <alignment vertical="center" shrinkToFit="1"/>
    </xf>
    <xf numFmtId="177" fontId="5" fillId="2" borderId="75" xfId="2" applyNumberFormat="1" applyFont="1" applyFill="1" applyBorder="1" applyAlignment="1">
      <alignment vertical="center" shrinkToFit="1"/>
    </xf>
    <xf numFmtId="177" fontId="5" fillId="2" borderId="87" xfId="2" applyNumberFormat="1" applyFont="1" applyFill="1" applyBorder="1" applyAlignment="1">
      <alignment vertical="center" shrinkToFit="1"/>
    </xf>
    <xf numFmtId="180" fontId="5" fillId="2" borderId="70" xfId="2" applyNumberFormat="1" applyFont="1" applyFill="1" applyBorder="1" applyAlignment="1">
      <alignment vertical="center"/>
    </xf>
    <xf numFmtId="180" fontId="5" fillId="2" borderId="75" xfId="2" applyNumberFormat="1" applyFont="1" applyFill="1" applyBorder="1" applyAlignment="1">
      <alignment vertical="center"/>
    </xf>
    <xf numFmtId="180" fontId="5" fillId="2" borderId="87" xfId="2" applyNumberFormat="1" applyFont="1" applyFill="1" applyBorder="1" applyAlignment="1">
      <alignment vertical="center"/>
    </xf>
    <xf numFmtId="38" fontId="5" fillId="2" borderId="85" xfId="2" applyFont="1" applyFill="1" applyBorder="1" applyAlignment="1">
      <alignment vertical="center"/>
    </xf>
    <xf numFmtId="38" fontId="5" fillId="2" borderId="86" xfId="2" applyFont="1" applyFill="1" applyBorder="1" applyAlignment="1">
      <alignment vertical="center"/>
    </xf>
    <xf numFmtId="177" fontId="5" fillId="2" borderId="84" xfId="2" applyNumberFormat="1" applyFont="1" applyFill="1" applyBorder="1" applyAlignment="1">
      <alignment vertical="center" shrinkToFit="1"/>
    </xf>
    <xf numFmtId="177" fontId="5" fillId="2" borderId="85" xfId="2" applyNumberFormat="1" applyFont="1" applyFill="1" applyBorder="1" applyAlignment="1">
      <alignment vertical="center" shrinkToFit="1"/>
    </xf>
    <xf numFmtId="177" fontId="5" fillId="2" borderId="86" xfId="2" applyNumberFormat="1" applyFont="1" applyFill="1" applyBorder="1" applyAlignment="1">
      <alignment vertical="center" shrinkToFit="1"/>
    </xf>
    <xf numFmtId="180" fontId="5" fillId="2" borderId="84" xfId="2" applyNumberFormat="1" applyFont="1" applyFill="1" applyBorder="1" applyAlignment="1">
      <alignment vertical="center"/>
    </xf>
    <xf numFmtId="180" fontId="5" fillId="2" borderId="85" xfId="2" applyNumberFormat="1" applyFont="1" applyFill="1" applyBorder="1" applyAlignment="1">
      <alignment vertical="center"/>
    </xf>
    <xf numFmtId="180" fontId="5" fillId="2" borderId="86" xfId="2" applyNumberFormat="1" applyFont="1" applyFill="1" applyBorder="1" applyAlignment="1">
      <alignment vertical="center"/>
    </xf>
    <xf numFmtId="38" fontId="5" fillId="0" borderId="42" xfId="7" applyFont="1" applyFill="1" applyBorder="1" applyAlignment="1">
      <alignment vertical="center"/>
    </xf>
    <xf numFmtId="38" fontId="5" fillId="0" borderId="33" xfId="7" applyFont="1" applyFill="1" applyBorder="1" applyAlignment="1">
      <alignment vertical="center"/>
    </xf>
    <xf numFmtId="38" fontId="5" fillId="0" borderId="43" xfId="7" applyFont="1" applyFill="1" applyBorder="1" applyAlignment="1">
      <alignment vertical="center"/>
    </xf>
    <xf numFmtId="38" fontId="5" fillId="2" borderId="70" xfId="2" applyFont="1" applyFill="1" applyBorder="1" applyAlignment="1">
      <alignment horizontal="distributed" vertical="center" indent="1"/>
    </xf>
    <xf numFmtId="38" fontId="5" fillId="2" borderId="75" xfId="2" applyFont="1" applyFill="1" applyBorder="1" applyAlignment="1">
      <alignment horizontal="distributed" vertical="center" indent="1"/>
    </xf>
    <xf numFmtId="38" fontId="5" fillId="2" borderId="47" xfId="2" applyFont="1" applyFill="1" applyBorder="1" applyAlignment="1">
      <alignment horizontal="distributed" vertical="center" indent="1"/>
    </xf>
    <xf numFmtId="38" fontId="5" fillId="0" borderId="70" xfId="7" applyFont="1" applyFill="1" applyBorder="1" applyAlignment="1">
      <alignment vertical="center"/>
    </xf>
    <xf numFmtId="38" fontId="5" fillId="0" borderId="75" xfId="7" applyFont="1" applyFill="1" applyBorder="1" applyAlignment="1">
      <alignment vertical="center"/>
    </xf>
    <xf numFmtId="38" fontId="5" fillId="0" borderId="75" xfId="2" applyFont="1" applyFill="1" applyBorder="1" applyAlignment="1">
      <alignment vertical="center"/>
    </xf>
    <xf numFmtId="38" fontId="5" fillId="0" borderId="87" xfId="2" applyFont="1" applyFill="1" applyBorder="1" applyAlignment="1">
      <alignment vertical="center"/>
    </xf>
    <xf numFmtId="38" fontId="5" fillId="0" borderId="109" xfId="7" applyFont="1" applyFill="1" applyBorder="1" applyAlignment="1">
      <alignment vertical="center"/>
    </xf>
    <xf numFmtId="38" fontId="5" fillId="2" borderId="84" xfId="2" applyFont="1" applyFill="1" applyBorder="1" applyAlignment="1">
      <alignment horizontal="distributed" vertical="center" indent="1"/>
    </xf>
    <xf numFmtId="38" fontId="5" fillId="2" borderId="85" xfId="2" applyFont="1" applyFill="1" applyBorder="1" applyAlignment="1">
      <alignment horizontal="distributed" vertical="center" indent="1"/>
    </xf>
    <xf numFmtId="38" fontId="5" fillId="2" borderId="42" xfId="2" applyFont="1" applyFill="1" applyBorder="1" applyAlignment="1">
      <alignment horizontal="distributed" vertical="center" indent="1"/>
    </xf>
    <xf numFmtId="38" fontId="5" fillId="0" borderId="84" xfId="7" applyFont="1" applyFill="1" applyBorder="1" applyAlignment="1">
      <alignment vertical="center"/>
    </xf>
    <xf numFmtId="38" fontId="5" fillId="0" borderId="85" xfId="7" applyFont="1" applyFill="1" applyBorder="1" applyAlignment="1">
      <alignment vertical="center"/>
    </xf>
    <xf numFmtId="38" fontId="5" fillId="0" borderId="85" xfId="2" applyFont="1" applyFill="1" applyBorder="1" applyAlignment="1">
      <alignment vertical="center"/>
    </xf>
    <xf numFmtId="38" fontId="5" fillId="0" borderId="86" xfId="2" applyFont="1" applyFill="1" applyBorder="1" applyAlignment="1">
      <alignment vertical="center"/>
    </xf>
    <xf numFmtId="38" fontId="5" fillId="0" borderId="156" xfId="7" applyFont="1" applyFill="1" applyBorder="1" applyAlignment="1">
      <alignment vertical="center"/>
    </xf>
    <xf numFmtId="38" fontId="5" fillId="2" borderId="81" xfId="2" applyFont="1" applyFill="1" applyBorder="1" applyAlignment="1">
      <alignment vertical="center"/>
    </xf>
    <xf numFmtId="38" fontId="5" fillId="2" borderId="82" xfId="2" applyFont="1" applyFill="1" applyBorder="1" applyAlignment="1">
      <alignment vertical="center"/>
    </xf>
    <xf numFmtId="177" fontId="5" fillId="2" borderId="80" xfId="2" applyNumberFormat="1" applyFont="1" applyFill="1" applyBorder="1" applyAlignment="1">
      <alignment vertical="center" shrinkToFit="1"/>
    </xf>
    <xf numFmtId="177" fontId="5" fillId="2" borderId="81" xfId="2" applyNumberFormat="1" applyFont="1" applyFill="1" applyBorder="1" applyAlignment="1">
      <alignment vertical="center" shrinkToFit="1"/>
    </xf>
    <xf numFmtId="177" fontId="5" fillId="2" borderId="82" xfId="2" applyNumberFormat="1" applyFont="1" applyFill="1" applyBorder="1" applyAlignment="1">
      <alignment vertical="center" shrinkToFit="1"/>
    </xf>
    <xf numFmtId="180" fontId="5" fillId="2" borderId="80" xfId="2" applyNumberFormat="1" applyFont="1" applyFill="1" applyBorder="1" applyAlignment="1">
      <alignment vertical="center"/>
    </xf>
    <xf numFmtId="180" fontId="5" fillId="2" borderId="81" xfId="2" applyNumberFormat="1" applyFont="1" applyFill="1" applyBorder="1" applyAlignment="1">
      <alignment vertical="center"/>
    </xf>
    <xf numFmtId="180" fontId="5" fillId="2" borderId="82" xfId="2" applyNumberFormat="1" applyFont="1" applyFill="1" applyBorder="1" applyAlignment="1">
      <alignment vertical="center"/>
    </xf>
    <xf numFmtId="38" fontId="5" fillId="0" borderId="40" xfId="7" applyFont="1" applyFill="1" applyBorder="1" applyAlignment="1">
      <alignment vertical="center"/>
    </xf>
    <xf numFmtId="38" fontId="5" fillId="0" borderId="32" xfId="7" applyFont="1" applyFill="1" applyBorder="1" applyAlignment="1">
      <alignment vertical="center"/>
    </xf>
    <xf numFmtId="38" fontId="5" fillId="0" borderId="41" xfId="7" applyFont="1" applyFill="1" applyBorder="1" applyAlignment="1">
      <alignment vertical="center"/>
    </xf>
    <xf numFmtId="38" fontId="5" fillId="2" borderId="80" xfId="2" applyFont="1" applyFill="1" applyBorder="1" applyAlignment="1">
      <alignment horizontal="distributed" vertical="center" indent="1"/>
    </xf>
    <xf numFmtId="38" fontId="5" fillId="2" borderId="81" xfId="2" applyFont="1" applyFill="1" applyBorder="1" applyAlignment="1">
      <alignment horizontal="distributed" vertical="center" indent="1"/>
    </xf>
    <xf numFmtId="38" fontId="5" fillId="2" borderId="35" xfId="2" applyFont="1" applyFill="1" applyBorder="1" applyAlignment="1">
      <alignment horizontal="distributed" vertical="center" indent="1"/>
    </xf>
    <xf numFmtId="38" fontId="5" fillId="0" borderId="80" xfId="7" applyFont="1" applyFill="1" applyBorder="1" applyAlignment="1">
      <alignment vertical="center"/>
    </xf>
    <xf numFmtId="38" fontId="5" fillId="0" borderId="81" xfId="7" applyFont="1" applyFill="1" applyBorder="1" applyAlignment="1">
      <alignment vertical="center"/>
    </xf>
    <xf numFmtId="38" fontId="5" fillId="0" borderId="81" xfId="2" applyFont="1" applyFill="1" applyBorder="1" applyAlignment="1">
      <alignment vertical="center"/>
    </xf>
    <xf numFmtId="38" fontId="5" fillId="0" borderId="82" xfId="2" applyFont="1" applyFill="1" applyBorder="1" applyAlignment="1">
      <alignment vertical="center"/>
    </xf>
    <xf numFmtId="38" fontId="5" fillId="0" borderId="4" xfId="7" applyFont="1" applyFill="1" applyBorder="1" applyAlignment="1">
      <alignment vertical="center"/>
    </xf>
    <xf numFmtId="38" fontId="45" fillId="2" borderId="13" xfId="2" applyFont="1" applyFill="1" applyBorder="1" applyAlignment="1">
      <alignment horizontal="distributed" vertical="center" indent="16"/>
    </xf>
    <xf numFmtId="38" fontId="5" fillId="2" borderId="71" xfId="7" applyFont="1" applyFill="1" applyBorder="1" applyAlignment="1">
      <alignment horizontal="center" vertical="center"/>
    </xf>
    <xf numFmtId="38" fontId="5" fillId="2" borderId="76" xfId="7" applyFont="1" applyFill="1" applyBorder="1" applyAlignment="1">
      <alignment horizontal="center" vertical="center"/>
    </xf>
    <xf numFmtId="38" fontId="5" fillId="2" borderId="40" xfId="7" applyFont="1" applyFill="1" applyBorder="1" applyAlignment="1">
      <alignment horizontal="center" vertical="center"/>
    </xf>
    <xf numFmtId="38" fontId="5" fillId="2" borderId="70" xfId="7" applyFont="1" applyFill="1" applyBorder="1" applyAlignment="1">
      <alignment horizontal="center" vertical="center"/>
    </xf>
    <xf numFmtId="38" fontId="5" fillId="2" borderId="75" xfId="7" applyFont="1" applyFill="1" applyBorder="1" applyAlignment="1">
      <alignment horizontal="center" vertical="center"/>
    </xf>
    <xf numFmtId="38" fontId="5" fillId="2" borderId="47" xfId="7" applyFont="1" applyFill="1" applyBorder="1" applyAlignment="1">
      <alignment horizontal="center" vertical="center"/>
    </xf>
    <xf numFmtId="38" fontId="5" fillId="0" borderId="4" xfId="7" applyFont="1" applyBorder="1" applyAlignment="1">
      <alignment horizontal="center" vertical="center"/>
    </xf>
    <xf numFmtId="38" fontId="5" fillId="0" borderId="32" xfId="7" applyFont="1" applyBorder="1" applyAlignment="1">
      <alignment horizontal="center" vertical="center"/>
    </xf>
    <xf numFmtId="38" fontId="5" fillId="0" borderId="5" xfId="7" applyFont="1" applyBorder="1" applyAlignment="1">
      <alignment horizontal="center" vertical="center"/>
    </xf>
    <xf numFmtId="38" fontId="5" fillId="0" borderId="83" xfId="7" applyFont="1" applyBorder="1" applyAlignment="1">
      <alignment horizontal="center" vertical="center"/>
    </xf>
    <xf numFmtId="38" fontId="5" fillId="2" borderId="79" xfId="2" applyFont="1" applyFill="1" applyBorder="1" applyAlignment="1">
      <alignment vertical="center"/>
    </xf>
    <xf numFmtId="187" fontId="5" fillId="2" borderId="79" xfId="1" applyNumberFormat="1" applyFont="1" applyFill="1" applyBorder="1" applyAlignment="1">
      <alignment horizontal="right" vertical="center"/>
    </xf>
    <xf numFmtId="187" fontId="5" fillId="2" borderId="88" xfId="1" applyNumberFormat="1" applyFont="1" applyFill="1" applyBorder="1" applyAlignment="1">
      <alignment horizontal="right" vertical="center"/>
    </xf>
    <xf numFmtId="177" fontId="5" fillId="2" borderId="114" xfId="2" applyNumberFormat="1" applyFont="1" applyFill="1" applyBorder="1" applyAlignment="1">
      <alignment vertical="center" shrinkToFit="1"/>
    </xf>
    <xf numFmtId="177" fontId="5" fillId="2" borderId="79" xfId="2" applyNumberFormat="1" applyFont="1" applyFill="1" applyBorder="1" applyAlignment="1">
      <alignment vertical="center" shrinkToFit="1"/>
    </xf>
    <xf numFmtId="177" fontId="5" fillId="2" borderId="79" xfId="1" applyNumberFormat="1" applyFont="1" applyFill="1" applyBorder="1" applyAlignment="1">
      <alignment vertical="center" shrinkToFit="1"/>
    </xf>
    <xf numFmtId="177" fontId="5" fillId="2" borderId="48" xfId="1" applyNumberFormat="1" applyFont="1" applyFill="1" applyBorder="1" applyAlignment="1">
      <alignment vertical="center" shrinkToFit="1"/>
    </xf>
    <xf numFmtId="187" fontId="5" fillId="2" borderId="73" xfId="1" applyNumberFormat="1" applyFont="1" applyFill="1" applyBorder="1" applyAlignment="1">
      <alignment horizontal="right" vertical="center"/>
    </xf>
    <xf numFmtId="187" fontId="5" fillId="2" borderId="51" xfId="1" applyNumberFormat="1" applyFont="1" applyFill="1" applyBorder="1" applyAlignment="1">
      <alignment horizontal="right" vertical="center"/>
    </xf>
    <xf numFmtId="187" fontId="5" fillId="2" borderId="52" xfId="1" applyNumberFormat="1" applyFont="1" applyFill="1" applyBorder="1" applyAlignment="1">
      <alignment horizontal="right" vertical="center"/>
    </xf>
    <xf numFmtId="187" fontId="5" fillId="2" borderId="53" xfId="1" applyNumberFormat="1" applyFont="1" applyFill="1" applyBorder="1" applyAlignment="1">
      <alignment horizontal="right" vertical="center"/>
    </xf>
    <xf numFmtId="38" fontId="8" fillId="2" borderId="46" xfId="2" applyFont="1" applyFill="1" applyBorder="1" applyAlignment="1">
      <alignment horizontal="distributed" vertical="center" indent="1"/>
    </xf>
    <xf numFmtId="38" fontId="8" fillId="2" borderId="65" xfId="2" applyFont="1" applyFill="1" applyBorder="1" applyAlignment="1">
      <alignment horizontal="distributed" vertical="center" indent="1"/>
    </xf>
    <xf numFmtId="38" fontId="8" fillId="2" borderId="66" xfId="2" applyFont="1" applyFill="1" applyBorder="1" applyAlignment="1">
      <alignment horizontal="distributed" vertical="center" indent="1"/>
    </xf>
    <xf numFmtId="38" fontId="5" fillId="2" borderId="73" xfId="2" applyFont="1" applyFill="1" applyBorder="1" applyAlignment="1">
      <alignment vertical="center"/>
    </xf>
    <xf numFmtId="189" fontId="5" fillId="2" borderId="48" xfId="1" applyNumberFormat="1" applyFont="1" applyFill="1" applyBorder="1" applyAlignment="1">
      <alignment horizontal="right" vertical="center"/>
    </xf>
    <xf numFmtId="189" fontId="5" fillId="2" borderId="65" xfId="1" applyNumberFormat="1" applyFont="1" applyFill="1" applyBorder="1" applyAlignment="1">
      <alignment horizontal="right" vertical="center"/>
    </xf>
    <xf numFmtId="189" fontId="5" fillId="2" borderId="66" xfId="1" applyNumberFormat="1" applyFont="1" applyFill="1" applyBorder="1" applyAlignment="1">
      <alignment horizontal="right" vertical="center"/>
    </xf>
    <xf numFmtId="38" fontId="5" fillId="0" borderId="52" xfId="2" applyFont="1" applyFill="1" applyBorder="1" applyAlignment="1">
      <alignment vertical="center"/>
    </xf>
    <xf numFmtId="38" fontId="5" fillId="0" borderId="25" xfId="2" applyFont="1" applyFill="1" applyBorder="1" applyAlignment="1">
      <alignment vertical="center"/>
    </xf>
    <xf numFmtId="38" fontId="5" fillId="0" borderId="13" xfId="2" applyFont="1" applyFill="1" applyBorder="1" applyAlignment="1">
      <alignment vertical="center"/>
    </xf>
    <xf numFmtId="38" fontId="5" fillId="0" borderId="26" xfId="2" applyFont="1" applyFill="1" applyBorder="1" applyAlignment="1">
      <alignment vertical="center"/>
    </xf>
    <xf numFmtId="177" fontId="5" fillId="2" borderId="26" xfId="2" applyNumberFormat="1" applyFont="1" applyFill="1" applyBorder="1" applyAlignment="1">
      <alignment vertical="center" shrinkToFit="1"/>
    </xf>
    <xf numFmtId="177" fontId="5" fillId="2" borderId="52" xfId="1" applyNumberFormat="1" applyFont="1" applyFill="1" applyBorder="1" applyAlignment="1">
      <alignment vertical="center" shrinkToFit="1"/>
    </xf>
    <xf numFmtId="177" fontId="5" fillId="2" borderId="25" xfId="1" applyNumberFormat="1" applyFont="1" applyFill="1" applyBorder="1" applyAlignment="1">
      <alignment vertical="center" shrinkToFit="1"/>
    </xf>
    <xf numFmtId="38" fontId="8" fillId="2" borderId="109" xfId="2" applyFont="1" applyFill="1" applyBorder="1" applyAlignment="1">
      <alignment horizontal="center" vertical="center"/>
    </xf>
    <xf numFmtId="38" fontId="8" fillId="2" borderId="45" xfId="2" applyFont="1" applyFill="1" applyBorder="1" applyAlignment="1">
      <alignment horizontal="center" vertical="center"/>
    </xf>
    <xf numFmtId="38" fontId="8" fillId="2" borderId="63" xfId="2" applyFont="1" applyFill="1" applyBorder="1" applyAlignment="1">
      <alignment horizontal="center" vertical="center"/>
    </xf>
    <xf numFmtId="38" fontId="5" fillId="0" borderId="51" xfId="2" applyFont="1" applyFill="1" applyBorder="1" applyAlignment="1">
      <alignment vertical="center"/>
    </xf>
    <xf numFmtId="189" fontId="5" fillId="0" borderId="52" xfId="1" applyNumberFormat="1" applyFont="1" applyFill="1" applyBorder="1" applyAlignment="1">
      <alignment horizontal="right" vertical="center"/>
    </xf>
    <xf numFmtId="189" fontId="5" fillId="0" borderId="53" xfId="1" applyNumberFormat="1" applyFont="1" applyFill="1" applyBorder="1" applyAlignment="1">
      <alignment horizontal="right" vertical="center"/>
    </xf>
    <xf numFmtId="189" fontId="5" fillId="0" borderId="76" xfId="1" applyNumberFormat="1" applyFont="1" applyFill="1" applyBorder="1" applyAlignment="1">
      <alignment horizontal="right" vertical="center"/>
    </xf>
    <xf numFmtId="189" fontId="5" fillId="0" borderId="83" xfId="1" applyNumberFormat="1" applyFont="1" applyFill="1" applyBorder="1" applyAlignment="1">
      <alignment horizontal="right" vertical="center"/>
    </xf>
    <xf numFmtId="38" fontId="5" fillId="0" borderId="71" xfId="2" applyFont="1" applyFill="1" applyBorder="1" applyAlignment="1">
      <alignment vertical="center"/>
    </xf>
    <xf numFmtId="38" fontId="5" fillId="0" borderId="76" xfId="2" applyFont="1" applyFill="1" applyBorder="1" applyAlignment="1">
      <alignment vertical="center"/>
    </xf>
    <xf numFmtId="38" fontId="8" fillId="0" borderId="49" xfId="2" applyFont="1" applyFill="1" applyBorder="1" applyAlignment="1">
      <alignment horizontal="center" vertical="distributed"/>
    </xf>
    <xf numFmtId="38" fontId="8" fillId="0" borderId="50" xfId="2" applyFont="1" applyFill="1" applyBorder="1" applyAlignment="1">
      <alignment horizontal="center" vertical="distributed"/>
    </xf>
    <xf numFmtId="38" fontId="5" fillId="0" borderId="52" xfId="2" applyFont="1" applyFill="1" applyBorder="1" applyAlignment="1">
      <alignment horizontal="right" vertical="center"/>
    </xf>
    <xf numFmtId="38" fontId="5" fillId="0" borderId="53" xfId="2" applyFont="1" applyFill="1" applyBorder="1" applyAlignment="1">
      <alignment horizontal="right" vertical="center"/>
    </xf>
    <xf numFmtId="38" fontId="5" fillId="0" borderId="26" xfId="2" applyFont="1" applyFill="1" applyBorder="1" applyAlignment="1">
      <alignment horizontal="right" vertical="center"/>
    </xf>
    <xf numFmtId="38" fontId="5" fillId="0" borderId="25" xfId="2" applyFont="1" applyFill="1" applyBorder="1" applyAlignment="1">
      <alignment horizontal="right" vertical="center"/>
    </xf>
    <xf numFmtId="38" fontId="5" fillId="0" borderId="51" xfId="2" applyFont="1" applyFill="1" applyBorder="1" applyAlignment="1">
      <alignment horizontal="right" vertical="center"/>
    </xf>
    <xf numFmtId="38" fontId="8" fillId="2" borderId="4" xfId="2" applyFont="1" applyFill="1" applyBorder="1" applyAlignment="1">
      <alignment horizontal="center" vertical="center"/>
    </xf>
    <xf numFmtId="38" fontId="8" fillId="2" borderId="32" xfId="2" applyFont="1" applyFill="1" applyBorder="1" applyAlignment="1">
      <alignment horizontal="center" vertical="center"/>
    </xf>
    <xf numFmtId="38" fontId="8" fillId="2" borderId="5" xfId="2" applyFont="1" applyFill="1" applyBorder="1" applyAlignment="1">
      <alignment horizontal="center" vertical="center"/>
    </xf>
    <xf numFmtId="177" fontId="5" fillId="2" borderId="41" xfId="2" applyNumberFormat="1" applyFont="1" applyFill="1" applyBorder="1" applyAlignment="1">
      <alignment vertical="center" shrinkToFit="1"/>
    </xf>
    <xf numFmtId="177" fontId="5" fillId="2" borderId="76" xfId="2" applyNumberFormat="1" applyFont="1" applyFill="1" applyBorder="1" applyAlignment="1">
      <alignment vertical="center" shrinkToFit="1"/>
    </xf>
    <xf numFmtId="177" fontId="5" fillId="2" borderId="76" xfId="1" applyNumberFormat="1" applyFont="1" applyFill="1" applyBorder="1" applyAlignment="1">
      <alignment vertical="center" shrinkToFit="1"/>
    </xf>
    <xf numFmtId="177" fontId="5" fillId="2" borderId="40" xfId="1" applyNumberFormat="1" applyFont="1" applyFill="1" applyBorder="1" applyAlignment="1">
      <alignment vertical="center" shrinkToFit="1"/>
    </xf>
    <xf numFmtId="187" fontId="5" fillId="2" borderId="71" xfId="1" applyNumberFormat="1" applyFont="1" applyFill="1" applyBorder="1" applyAlignment="1">
      <alignment horizontal="right" vertical="center"/>
    </xf>
    <xf numFmtId="187" fontId="5" fillId="2" borderId="76" xfId="1" applyNumberFormat="1" applyFont="1" applyFill="1" applyBorder="1" applyAlignment="1">
      <alignment horizontal="right" vertical="center"/>
    </xf>
    <xf numFmtId="187" fontId="5" fillId="2" borderId="83" xfId="1" applyNumberFormat="1" applyFont="1" applyFill="1" applyBorder="1" applyAlignment="1">
      <alignment horizontal="right" vertical="center"/>
    </xf>
    <xf numFmtId="38" fontId="5" fillId="2" borderId="76" xfId="2" applyFont="1" applyFill="1" applyBorder="1" applyAlignment="1">
      <alignment vertical="center"/>
    </xf>
    <xf numFmtId="38" fontId="4" fillId="2" borderId="0" xfId="2" applyFont="1" applyFill="1" applyBorder="1" applyAlignment="1">
      <alignment horizontal="distributed" vertical="center" indent="20"/>
    </xf>
    <xf numFmtId="38" fontId="8" fillId="0" borderId="2" xfId="2" applyFont="1" applyFill="1" applyBorder="1" applyAlignment="1">
      <alignment horizontal="center" vertical="center"/>
    </xf>
    <xf numFmtId="38" fontId="8" fillId="0" borderId="22" xfId="2" applyFont="1" applyFill="1" applyBorder="1" applyAlignment="1">
      <alignment horizontal="center" vertical="center"/>
    </xf>
    <xf numFmtId="38" fontId="8" fillId="0" borderId="3" xfId="2" applyFont="1" applyFill="1" applyBorder="1" applyAlignment="1">
      <alignment horizontal="center" vertical="center"/>
    </xf>
    <xf numFmtId="38" fontId="8" fillId="0" borderId="7" xfId="2" applyFont="1" applyFill="1" applyBorder="1" applyAlignment="1">
      <alignment horizontal="center" vertical="center"/>
    </xf>
    <xf numFmtId="38" fontId="8" fillId="0" borderId="0" xfId="2" applyFont="1" applyFill="1" applyBorder="1" applyAlignment="1">
      <alignment horizontal="center" vertical="center"/>
    </xf>
    <xf numFmtId="38" fontId="8" fillId="0" borderId="8" xfId="2" applyFont="1" applyFill="1" applyBorder="1" applyAlignment="1">
      <alignment horizontal="center" vertical="center"/>
    </xf>
    <xf numFmtId="38" fontId="8" fillId="0" borderId="11" xfId="2" applyFont="1" applyFill="1" applyBorder="1" applyAlignment="1">
      <alignment horizontal="center" vertical="center"/>
    </xf>
    <xf numFmtId="38" fontId="8" fillId="0" borderId="13" xfId="2" applyFont="1" applyFill="1" applyBorder="1" applyAlignment="1">
      <alignment horizontal="center" vertical="center"/>
    </xf>
    <xf numFmtId="38" fontId="8" fillId="0" borderId="12" xfId="2" applyFont="1" applyFill="1" applyBorder="1" applyAlignment="1">
      <alignment horizontal="center" vertical="center"/>
    </xf>
    <xf numFmtId="38" fontId="8" fillId="0" borderId="4" xfId="2" applyFont="1" applyFill="1" applyBorder="1" applyAlignment="1">
      <alignment horizontal="center" vertical="center"/>
    </xf>
    <xf numFmtId="38" fontId="8" fillId="0" borderId="32" xfId="2" applyFont="1" applyFill="1" applyBorder="1" applyAlignment="1">
      <alignment horizontal="center" vertical="center"/>
    </xf>
    <xf numFmtId="38" fontId="8" fillId="0" borderId="5" xfId="2" applyFont="1" applyFill="1" applyBorder="1" applyAlignment="1">
      <alignment horizontal="center" vertical="center"/>
    </xf>
    <xf numFmtId="38" fontId="8" fillId="0" borderId="2" xfId="2" applyFont="1" applyFill="1" applyBorder="1" applyAlignment="1">
      <alignment horizontal="center" vertical="center" wrapText="1"/>
    </xf>
    <xf numFmtId="38" fontId="8" fillId="0" borderId="22" xfId="2" applyFont="1" applyFill="1" applyBorder="1" applyAlignment="1">
      <alignment horizontal="center" vertical="center" wrapText="1"/>
    </xf>
    <xf numFmtId="38" fontId="8" fillId="0" borderId="3" xfId="2" applyFont="1" applyFill="1" applyBorder="1" applyAlignment="1">
      <alignment horizontal="center" vertical="center" wrapText="1"/>
    </xf>
    <xf numFmtId="38" fontId="8" fillId="0" borderId="7" xfId="2" applyFont="1" applyFill="1" applyBorder="1" applyAlignment="1">
      <alignment horizontal="center" vertical="center" wrapText="1"/>
    </xf>
    <xf numFmtId="38" fontId="8" fillId="0" borderId="0" xfId="2" applyFont="1" applyFill="1" applyBorder="1" applyAlignment="1">
      <alignment horizontal="center" vertical="center" wrapText="1"/>
    </xf>
    <xf numFmtId="38" fontId="8" fillId="0" borderId="8" xfId="2" applyFont="1" applyFill="1" applyBorder="1" applyAlignment="1">
      <alignment horizontal="center" vertical="center" wrapText="1"/>
    </xf>
    <xf numFmtId="38" fontId="8" fillId="0" borderId="44" xfId="2" applyFont="1" applyFill="1" applyBorder="1" applyAlignment="1">
      <alignment horizontal="center" vertical="distributed"/>
    </xf>
    <xf numFmtId="38" fontId="8" fillId="0" borderId="38" xfId="2" applyFont="1" applyFill="1" applyBorder="1" applyAlignment="1">
      <alignment horizontal="center" vertical="distributed" wrapText="1"/>
    </xf>
    <xf numFmtId="38" fontId="8" fillId="0" borderId="49" xfId="2" applyFont="1" applyFill="1" applyBorder="1" applyAlignment="1">
      <alignment horizontal="center" vertical="distributed" wrapText="1"/>
    </xf>
    <xf numFmtId="38" fontId="8" fillId="0" borderId="37" xfId="2" applyFont="1" applyFill="1" applyBorder="1" applyAlignment="1">
      <alignment horizontal="center" vertical="distributed" wrapText="1"/>
    </xf>
    <xf numFmtId="177" fontId="18" fillId="2" borderId="49" xfId="2" applyNumberFormat="1" applyFont="1" applyFill="1" applyBorder="1" applyAlignment="1">
      <alignment vertical="center"/>
    </xf>
    <xf numFmtId="177" fontId="18" fillId="2" borderId="50" xfId="2" applyNumberFormat="1" applyFont="1" applyFill="1" applyBorder="1" applyAlignment="1">
      <alignment vertical="center"/>
    </xf>
    <xf numFmtId="187" fontId="18" fillId="2" borderId="38" xfId="1" applyNumberFormat="1" applyFont="1" applyFill="1" applyBorder="1" applyAlignment="1">
      <alignment horizontal="right" vertical="center"/>
    </xf>
    <xf numFmtId="187" fontId="18" fillId="2" borderId="49" xfId="1" applyNumberFormat="1" applyFont="1" applyFill="1" applyBorder="1" applyAlignment="1">
      <alignment horizontal="right" vertical="center"/>
    </xf>
    <xf numFmtId="187" fontId="18" fillId="2" borderId="50" xfId="1" applyNumberFormat="1" applyFont="1" applyFill="1" applyBorder="1" applyAlignment="1">
      <alignment horizontal="right" vertical="center"/>
    </xf>
    <xf numFmtId="38" fontId="8" fillId="2" borderId="73" xfId="2" applyFont="1" applyFill="1" applyBorder="1" applyAlignment="1">
      <alignment horizontal="distributed" vertical="center" indent="1"/>
    </xf>
    <xf numFmtId="38" fontId="8" fillId="2" borderId="79" xfId="2" applyFont="1" applyFill="1" applyBorder="1" applyAlignment="1">
      <alignment horizontal="distributed" vertical="center" indent="1"/>
    </xf>
    <xf numFmtId="38" fontId="8" fillId="2" borderId="48" xfId="2" applyFont="1" applyFill="1" applyBorder="1" applyAlignment="1">
      <alignment horizontal="distributed" vertical="center" indent="1"/>
    </xf>
    <xf numFmtId="38" fontId="18" fillId="2" borderId="73" xfId="2" applyFont="1" applyFill="1" applyBorder="1" applyAlignment="1">
      <alignment vertical="center"/>
    </xf>
    <xf numFmtId="38" fontId="18" fillId="2" borderId="79" xfId="2" applyFont="1" applyFill="1" applyBorder="1" applyAlignment="1">
      <alignment vertical="center"/>
    </xf>
    <xf numFmtId="38" fontId="18" fillId="2" borderId="88" xfId="2" applyFont="1" applyFill="1" applyBorder="1" applyAlignment="1">
      <alignment vertical="center"/>
    </xf>
    <xf numFmtId="177" fontId="18" fillId="2" borderId="73" xfId="2" applyNumberFormat="1" applyFont="1" applyFill="1" applyBorder="1" applyAlignment="1">
      <alignment vertical="center"/>
    </xf>
    <xf numFmtId="177" fontId="18" fillId="2" borderId="79" xfId="2" applyNumberFormat="1" applyFont="1" applyFill="1" applyBorder="1" applyAlignment="1">
      <alignment vertical="center"/>
    </xf>
    <xf numFmtId="177" fontId="18" fillId="2" borderId="88" xfId="2" applyNumberFormat="1" applyFont="1" applyFill="1" applyBorder="1" applyAlignment="1">
      <alignment vertical="center"/>
    </xf>
    <xf numFmtId="187" fontId="18" fillId="2" borderId="114" xfId="1" applyNumberFormat="1" applyFont="1" applyFill="1" applyBorder="1" applyAlignment="1">
      <alignment horizontal="right" vertical="center"/>
    </xf>
    <xf numFmtId="187" fontId="18" fillId="2" borderId="79" xfId="1" applyNumberFormat="1" applyFont="1" applyFill="1" applyBorder="1" applyAlignment="1">
      <alignment horizontal="right" vertical="center"/>
    </xf>
    <xf numFmtId="187" fontId="18" fillId="2" borderId="88" xfId="1" applyNumberFormat="1" applyFont="1" applyFill="1" applyBorder="1" applyAlignment="1">
      <alignment horizontal="right" vertical="center"/>
    </xf>
    <xf numFmtId="38" fontId="8" fillId="2" borderId="44" xfId="2" applyFont="1" applyFill="1" applyBorder="1" applyAlignment="1">
      <alignment horizontal="distributed" vertical="center" indent="1"/>
    </xf>
    <xf numFmtId="38" fontId="8" fillId="2" borderId="49" xfId="2" applyFont="1" applyFill="1" applyBorder="1" applyAlignment="1">
      <alignment horizontal="distributed" vertical="center" indent="1"/>
    </xf>
    <xf numFmtId="38" fontId="8" fillId="2" borderId="37" xfId="2" applyFont="1" applyFill="1" applyBorder="1" applyAlignment="1">
      <alignment horizontal="distributed" vertical="center" indent="1"/>
    </xf>
    <xf numFmtId="38" fontId="18" fillId="0" borderId="44" xfId="2" applyFont="1" applyFill="1" applyBorder="1" applyAlignment="1">
      <alignment vertical="center"/>
    </xf>
    <xf numFmtId="38" fontId="18" fillId="0" borderId="49" xfId="2" applyFont="1" applyFill="1" applyBorder="1" applyAlignment="1">
      <alignment vertical="center"/>
    </xf>
    <xf numFmtId="38" fontId="18" fillId="0" borderId="50" xfId="2" applyFont="1" applyFill="1" applyBorder="1" applyAlignment="1">
      <alignment vertical="center"/>
    </xf>
    <xf numFmtId="38" fontId="18" fillId="0" borderId="109" xfId="2" applyFont="1" applyFill="1" applyBorder="1" applyAlignment="1">
      <alignment vertical="center"/>
    </xf>
    <xf numFmtId="38" fontId="18" fillId="0" borderId="45" xfId="2" applyFont="1" applyFill="1" applyBorder="1" applyAlignment="1">
      <alignment vertical="center"/>
    </xf>
    <xf numFmtId="38" fontId="18" fillId="0" borderId="20" xfId="2" applyFont="1" applyFill="1" applyBorder="1" applyAlignment="1">
      <alignment vertical="center"/>
    </xf>
    <xf numFmtId="38" fontId="18" fillId="2" borderId="49" xfId="2" applyFont="1" applyFill="1" applyBorder="1" applyAlignment="1">
      <alignment vertical="center"/>
    </xf>
    <xf numFmtId="38" fontId="18" fillId="2" borderId="50" xfId="2" applyFont="1" applyFill="1" applyBorder="1" applyAlignment="1">
      <alignment vertical="center"/>
    </xf>
    <xf numFmtId="177" fontId="18" fillId="2" borderId="44" xfId="2" applyNumberFormat="1" applyFont="1" applyFill="1" applyBorder="1" applyAlignment="1">
      <alignment vertical="center"/>
    </xf>
    <xf numFmtId="177" fontId="18" fillId="2" borderId="85" xfId="2" applyNumberFormat="1" applyFont="1" applyFill="1" applyBorder="1" applyAlignment="1">
      <alignment vertical="center"/>
    </xf>
    <xf numFmtId="177" fontId="18" fillId="2" borderId="86" xfId="2" applyNumberFormat="1" applyFont="1" applyFill="1" applyBorder="1" applyAlignment="1">
      <alignment vertical="center"/>
    </xf>
    <xf numFmtId="187" fontId="18" fillId="2" borderId="43" xfId="1" applyNumberFormat="1" applyFont="1" applyFill="1" applyBorder="1" applyAlignment="1">
      <alignment horizontal="right" vertical="center"/>
    </xf>
    <xf numFmtId="187" fontId="18" fillId="2" borderId="85" xfId="1" applyNumberFormat="1" applyFont="1" applyFill="1" applyBorder="1" applyAlignment="1">
      <alignment horizontal="right" vertical="center"/>
    </xf>
    <xf numFmtId="187" fontId="18" fillId="2" borderId="86" xfId="1" applyNumberFormat="1" applyFont="1" applyFill="1" applyBorder="1" applyAlignment="1">
      <alignment horizontal="right" vertical="center"/>
    </xf>
    <xf numFmtId="38" fontId="8" fillId="2" borderId="84" xfId="2" applyFont="1" applyFill="1" applyBorder="1" applyAlignment="1">
      <alignment horizontal="distributed" vertical="center" indent="1"/>
    </xf>
    <xf numFmtId="38" fontId="8" fillId="2" borderId="85" xfId="2" applyFont="1" applyFill="1" applyBorder="1" applyAlignment="1">
      <alignment horizontal="distributed" vertical="center" indent="1"/>
    </xf>
    <xf numFmtId="38" fontId="8" fillId="2" borderId="42" xfId="2" applyFont="1" applyFill="1" applyBorder="1" applyAlignment="1">
      <alignment horizontal="distributed" vertical="center" indent="1"/>
    </xf>
    <xf numFmtId="38" fontId="18" fillId="0" borderId="84" xfId="2" applyFont="1" applyFill="1" applyBorder="1" applyAlignment="1">
      <alignment vertical="center"/>
    </xf>
    <xf numFmtId="38" fontId="18" fillId="0" borderId="85" xfId="2" applyFont="1" applyFill="1" applyBorder="1" applyAlignment="1">
      <alignment vertical="center"/>
    </xf>
    <xf numFmtId="38" fontId="18" fillId="0" borderId="86" xfId="2" applyFont="1" applyFill="1" applyBorder="1" applyAlignment="1">
      <alignment vertical="center"/>
    </xf>
    <xf numFmtId="38" fontId="18" fillId="0" borderId="156" xfId="2" applyFont="1" applyFill="1" applyBorder="1" applyAlignment="1">
      <alignment vertical="center"/>
    </xf>
    <xf numFmtId="38" fontId="18" fillId="0" borderId="33" xfId="2" applyFont="1" applyFill="1" applyBorder="1" applyAlignment="1">
      <alignment vertical="center"/>
    </xf>
    <xf numFmtId="38" fontId="18" fillId="0" borderId="43" xfId="2" applyFont="1" applyFill="1" applyBorder="1" applyAlignment="1">
      <alignment vertical="center"/>
    </xf>
    <xf numFmtId="38" fontId="18" fillId="2" borderId="85" xfId="2" applyFont="1" applyFill="1" applyBorder="1" applyAlignment="1">
      <alignment vertical="center"/>
    </xf>
    <xf numFmtId="38" fontId="18" fillId="2" borderId="86" xfId="2" applyFont="1" applyFill="1" applyBorder="1" applyAlignment="1">
      <alignment vertical="center"/>
    </xf>
    <xf numFmtId="177" fontId="18" fillId="2" borderId="84" xfId="2" applyNumberFormat="1" applyFont="1" applyFill="1" applyBorder="1" applyAlignment="1">
      <alignment vertical="center"/>
    </xf>
    <xf numFmtId="38" fontId="8" fillId="2" borderId="85" xfId="2" applyFont="1" applyFill="1" applyBorder="1" applyAlignment="1">
      <alignment horizontal="center" vertical="center"/>
    </xf>
    <xf numFmtId="38" fontId="8" fillId="2" borderId="42" xfId="2" applyFont="1" applyFill="1" applyBorder="1" applyAlignment="1">
      <alignment horizontal="center" vertical="center"/>
    </xf>
    <xf numFmtId="38" fontId="8" fillId="2" borderId="2" xfId="2" applyFont="1" applyFill="1" applyBorder="1" applyAlignment="1">
      <alignment horizontal="center" vertical="center" wrapText="1"/>
    </xf>
    <xf numFmtId="38" fontId="8" fillId="2" borderId="22" xfId="2" applyFont="1" applyFill="1" applyBorder="1" applyAlignment="1">
      <alignment horizontal="center" vertical="center"/>
    </xf>
    <xf numFmtId="38" fontId="8" fillId="2" borderId="24" xfId="2" applyFont="1" applyFill="1" applyBorder="1" applyAlignment="1">
      <alignment horizontal="center" vertical="center"/>
    </xf>
    <xf numFmtId="38" fontId="8" fillId="2" borderId="27" xfId="2" applyFont="1" applyFill="1" applyBorder="1" applyAlignment="1">
      <alignment horizontal="center" vertical="center"/>
    </xf>
    <xf numFmtId="38" fontId="8" fillId="2" borderId="28" xfId="2" applyFont="1" applyFill="1" applyBorder="1" applyAlignment="1">
      <alignment horizontal="center" vertical="center"/>
    </xf>
    <xf numFmtId="38" fontId="8" fillId="2" borderId="36" xfId="2" applyFont="1" applyFill="1" applyBorder="1" applyAlignment="1">
      <alignment horizontal="center" vertical="center"/>
    </xf>
    <xf numFmtId="38" fontId="8" fillId="2" borderId="81" xfId="2" applyFont="1" applyFill="1" applyBorder="1" applyAlignment="1">
      <alignment horizontal="center" vertical="center"/>
    </xf>
    <xf numFmtId="38" fontId="8" fillId="2" borderId="35" xfId="2" applyFont="1" applyFill="1" applyBorder="1" applyAlignment="1">
      <alignment horizontal="center" vertical="center"/>
    </xf>
    <xf numFmtId="38" fontId="18" fillId="0" borderId="80" xfId="2" applyFont="1" applyFill="1" applyBorder="1" applyAlignment="1">
      <alignment vertical="center"/>
    </xf>
    <xf numFmtId="38" fontId="18" fillId="0" borderId="81" xfId="2" applyFont="1" applyFill="1" applyBorder="1" applyAlignment="1">
      <alignment vertical="center"/>
    </xf>
    <xf numFmtId="38" fontId="18" fillId="0" borderId="81" xfId="2" applyNumberFormat="1" applyFont="1" applyFill="1" applyBorder="1" applyAlignment="1">
      <alignment vertical="center"/>
    </xf>
    <xf numFmtId="38" fontId="18" fillId="0" borderId="82" xfId="2" applyNumberFormat="1" applyFont="1" applyFill="1" applyBorder="1" applyAlignment="1">
      <alignment vertical="center"/>
    </xf>
    <xf numFmtId="38" fontId="18" fillId="0" borderId="4" xfId="2" applyFont="1" applyFill="1" applyBorder="1" applyAlignment="1">
      <alignment vertical="center"/>
    </xf>
    <xf numFmtId="38" fontId="18" fillId="0" borderId="32" xfId="2" applyFont="1" applyFill="1" applyBorder="1" applyAlignment="1">
      <alignment vertical="center"/>
    </xf>
    <xf numFmtId="38" fontId="18" fillId="0" borderId="41" xfId="2" applyFont="1" applyFill="1" applyBorder="1" applyAlignment="1">
      <alignment vertical="center"/>
    </xf>
    <xf numFmtId="38" fontId="18" fillId="2" borderId="81" xfId="2" applyNumberFormat="1" applyFont="1" applyFill="1" applyBorder="1" applyAlignment="1">
      <alignment vertical="center"/>
    </xf>
    <xf numFmtId="38" fontId="18" fillId="2" borderId="82" xfId="2" applyNumberFormat="1" applyFont="1" applyFill="1" applyBorder="1" applyAlignment="1">
      <alignment vertical="center"/>
    </xf>
    <xf numFmtId="177" fontId="18" fillId="2" borderId="80" xfId="2" applyNumberFormat="1" applyFont="1" applyFill="1" applyBorder="1" applyAlignment="1">
      <alignment vertical="center"/>
    </xf>
    <xf numFmtId="177" fontId="18" fillId="2" borderId="81" xfId="2" applyNumberFormat="1" applyFont="1" applyFill="1" applyBorder="1" applyAlignment="1">
      <alignment vertical="center"/>
    </xf>
    <xf numFmtId="187" fontId="18" fillId="2" borderId="36" xfId="1" applyNumberFormat="1" applyFont="1" applyFill="1" applyBorder="1" applyAlignment="1">
      <alignment horizontal="right" vertical="center"/>
    </xf>
    <xf numFmtId="187" fontId="18" fillId="2" borderId="81" xfId="1" applyNumberFormat="1" applyFont="1" applyFill="1" applyBorder="1" applyAlignment="1">
      <alignment horizontal="right" vertical="center"/>
    </xf>
    <xf numFmtId="187" fontId="18" fillId="2" borderId="82" xfId="1" applyNumberFormat="1" applyFont="1" applyFill="1" applyBorder="1" applyAlignment="1">
      <alignment horizontal="right" vertical="center"/>
    </xf>
    <xf numFmtId="38" fontId="8" fillId="0" borderId="54" xfId="2" applyFont="1" applyFill="1" applyBorder="1" applyAlignment="1">
      <alignment horizontal="center" vertical="center"/>
    </xf>
    <xf numFmtId="38" fontId="8" fillId="0" borderId="55" xfId="2" applyFont="1" applyFill="1" applyBorder="1" applyAlignment="1">
      <alignment horizontal="center" vertical="center"/>
    </xf>
    <xf numFmtId="38" fontId="8" fillId="0" borderId="56" xfId="2" applyFont="1" applyFill="1" applyBorder="1" applyAlignment="1">
      <alignment horizontal="center" vertical="center"/>
    </xf>
    <xf numFmtId="38" fontId="5" fillId="0" borderId="11" xfId="2" applyFont="1" applyFill="1" applyBorder="1" applyAlignment="1">
      <alignment horizontal="right" vertical="center"/>
    </xf>
    <xf numFmtId="38" fontId="5" fillId="0" borderId="13" xfId="2" applyFont="1" applyFill="1" applyBorder="1" applyAlignment="1">
      <alignment horizontal="right" vertical="center"/>
    </xf>
    <xf numFmtId="38" fontId="4" fillId="2" borderId="13" xfId="2" applyFont="1" applyFill="1" applyBorder="1" applyAlignment="1">
      <alignment horizontal="distributed" vertical="center" indent="20"/>
    </xf>
    <xf numFmtId="38" fontId="8" fillId="0" borderId="115" xfId="2" applyFont="1" applyFill="1" applyBorder="1" applyAlignment="1">
      <alignment horizontal="center" vertical="center"/>
    </xf>
    <xf numFmtId="38" fontId="8" fillId="0" borderId="116" xfId="2" applyFont="1" applyFill="1" applyBorder="1" applyAlignment="1">
      <alignment horizontal="center" vertical="center"/>
    </xf>
    <xf numFmtId="38" fontId="8" fillId="0" borderId="23" xfId="2" applyFont="1" applyFill="1" applyBorder="1" applyAlignment="1">
      <alignment horizontal="center" vertical="center"/>
    </xf>
    <xf numFmtId="38" fontId="8" fillId="0" borderId="39" xfId="2" applyFont="1" applyFill="1" applyBorder="1" applyAlignment="1">
      <alignment horizontal="center" vertical="center"/>
    </xf>
    <xf numFmtId="38" fontId="8" fillId="0" borderId="51" xfId="2" applyFont="1" applyFill="1" applyBorder="1" applyAlignment="1">
      <alignment horizontal="center" vertical="center"/>
    </xf>
    <xf numFmtId="38" fontId="8" fillId="0" borderId="52" xfId="2" applyFont="1" applyFill="1" applyBorder="1" applyAlignment="1">
      <alignment horizontal="center" vertical="center"/>
    </xf>
    <xf numFmtId="38" fontId="8" fillId="0" borderId="25" xfId="2" applyFont="1" applyFill="1" applyBorder="1" applyAlignment="1">
      <alignment horizontal="center" vertical="center"/>
    </xf>
    <xf numFmtId="38" fontId="8" fillId="0" borderId="71" xfId="2" applyFont="1" applyFill="1" applyBorder="1" applyAlignment="1">
      <alignment horizontal="center" vertical="center"/>
    </xf>
    <xf numFmtId="38" fontId="8" fillId="0" borderId="76" xfId="2" applyFont="1" applyFill="1" applyBorder="1" applyAlignment="1">
      <alignment horizontal="center" vertical="center"/>
    </xf>
    <xf numFmtId="38" fontId="8" fillId="0" borderId="83" xfId="2" applyFont="1" applyFill="1" applyBorder="1" applyAlignment="1">
      <alignment horizontal="center" vertical="center"/>
    </xf>
    <xf numFmtId="38" fontId="8" fillId="0" borderId="2" xfId="2" applyFont="1" applyFill="1" applyBorder="1" applyAlignment="1">
      <alignment horizontal="center" wrapText="1"/>
    </xf>
    <xf numFmtId="38" fontId="8" fillId="0" borderId="22" xfId="2" applyFont="1" applyFill="1" applyBorder="1" applyAlignment="1">
      <alignment horizontal="center" wrapText="1"/>
    </xf>
    <xf numFmtId="38" fontId="8" fillId="0" borderId="3" xfId="2" applyFont="1" applyFill="1" applyBorder="1" applyAlignment="1">
      <alignment horizontal="center" wrapText="1"/>
    </xf>
    <xf numFmtId="38" fontId="8" fillId="0" borderId="7" xfId="2" applyFont="1" applyFill="1" applyBorder="1" applyAlignment="1">
      <alignment horizontal="center" wrapText="1"/>
    </xf>
    <xf numFmtId="38" fontId="8" fillId="0" borderId="0" xfId="2" applyFont="1" applyFill="1" applyBorder="1" applyAlignment="1">
      <alignment horizontal="center" wrapText="1"/>
    </xf>
    <xf numFmtId="38" fontId="8" fillId="0" borderId="8" xfId="2" applyFont="1" applyFill="1" applyBorder="1" applyAlignment="1">
      <alignment horizontal="center" wrapText="1"/>
    </xf>
    <xf numFmtId="38" fontId="8" fillId="0" borderId="30" xfId="2" applyFont="1" applyFill="1" applyBorder="1" applyAlignment="1">
      <alignment horizontal="center" vertical="center"/>
    </xf>
    <xf numFmtId="38" fontId="8" fillId="0" borderId="31" xfId="2" applyFont="1" applyFill="1" applyBorder="1" applyAlignment="1">
      <alignment horizontal="center" vertical="center"/>
    </xf>
    <xf numFmtId="38" fontId="8" fillId="0" borderId="38" xfId="2" applyFont="1" applyFill="1" applyBorder="1" applyAlignment="1">
      <alignment horizontal="center" vertical="center"/>
    </xf>
    <xf numFmtId="38" fontId="8" fillId="0" borderId="37" xfId="2" applyFont="1" applyFill="1" applyBorder="1" applyAlignment="1">
      <alignment horizontal="center" vertical="center"/>
    </xf>
    <xf numFmtId="0" fontId="10" fillId="2" borderId="115" xfId="6" applyFont="1" applyFill="1" applyBorder="1" applyAlignment="1">
      <alignment horizontal="center" vertical="center" textRotation="255"/>
    </xf>
    <xf numFmtId="0" fontId="2" fillId="2" borderId="54" xfId="0" applyFont="1" applyFill="1" applyBorder="1" applyAlignment="1">
      <alignment horizontal="center" vertical="center" textRotation="255"/>
    </xf>
    <xf numFmtId="0" fontId="5" fillId="2" borderId="46" xfId="6" applyFont="1" applyFill="1" applyBorder="1" applyAlignment="1">
      <alignment horizontal="distributed" vertical="center" wrapText="1" indent="2"/>
    </xf>
    <xf numFmtId="0" fontId="5" fillId="2" borderId="66" xfId="6" applyFont="1" applyFill="1" applyBorder="1" applyAlignment="1">
      <alignment horizontal="distributed" vertical="center" wrapText="1" indent="2"/>
    </xf>
    <xf numFmtId="0" fontId="5" fillId="2" borderId="115" xfId="6" applyFont="1" applyFill="1" applyBorder="1" applyAlignment="1">
      <alignment horizontal="center" vertical="center" textRotation="255" wrapText="1"/>
    </xf>
    <xf numFmtId="0" fontId="5" fillId="2" borderId="54" xfId="6" applyFont="1" applyFill="1" applyBorder="1" applyAlignment="1">
      <alignment horizontal="center" vertical="center" textRotation="255" wrapText="1"/>
    </xf>
    <xf numFmtId="0" fontId="5" fillId="2" borderId="51" xfId="6" applyFont="1" applyFill="1" applyBorder="1" applyAlignment="1">
      <alignment horizontal="center" vertical="center" textRotation="255" wrapText="1"/>
    </xf>
    <xf numFmtId="0" fontId="5" fillId="2" borderId="46" xfId="6" applyFont="1" applyFill="1" applyBorder="1" applyAlignment="1">
      <alignment horizontal="distributed" vertical="center" indent="2"/>
    </xf>
    <xf numFmtId="0" fontId="5" fillId="2" borderId="66" xfId="6" applyFont="1" applyFill="1" applyBorder="1" applyAlignment="1">
      <alignment horizontal="distributed" vertical="center" indent="2"/>
    </xf>
    <xf numFmtId="38" fontId="45" fillId="2" borderId="13" xfId="2" applyFont="1" applyFill="1" applyBorder="1" applyAlignment="1">
      <alignment horizontal="distributed" vertical="center" indent="18"/>
    </xf>
    <xf numFmtId="0" fontId="5" fillId="0" borderId="2" xfId="6" applyFont="1" applyFill="1" applyBorder="1" applyAlignment="1">
      <alignment horizontal="center" vertical="center"/>
    </xf>
    <xf numFmtId="0" fontId="5" fillId="0" borderId="3" xfId="6" applyFont="1" applyFill="1" applyBorder="1" applyAlignment="1">
      <alignment horizontal="center" vertical="center"/>
    </xf>
    <xf numFmtId="0" fontId="5" fillId="0" borderId="7" xfId="6" applyFont="1" applyFill="1" applyBorder="1" applyAlignment="1">
      <alignment horizontal="center" vertical="center"/>
    </xf>
    <xf numFmtId="0" fontId="5" fillId="0" borderId="8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12" xfId="6" applyFont="1" applyFill="1" applyBorder="1" applyAlignment="1">
      <alignment horizontal="center" vertical="center"/>
    </xf>
    <xf numFmtId="0" fontId="5" fillId="0" borderId="4" xfId="6" applyFont="1" applyFill="1" applyBorder="1" applyAlignment="1" applyProtection="1">
      <alignment horizontal="center" vertical="center"/>
      <protection locked="0"/>
    </xf>
    <xf numFmtId="0" fontId="5" fillId="0" borderId="32" xfId="6" applyFont="1" applyFill="1" applyBorder="1" applyAlignment="1" applyProtection="1">
      <alignment horizontal="center" vertical="center"/>
      <protection locked="0"/>
    </xf>
    <xf numFmtId="0" fontId="5" fillId="0" borderId="5" xfId="6" applyFont="1" applyFill="1" applyBorder="1" applyAlignment="1" applyProtection="1">
      <alignment horizontal="center" vertical="center"/>
      <protection locked="0"/>
    </xf>
    <xf numFmtId="0" fontId="7" fillId="0" borderId="1" xfId="6" applyFont="1" applyFill="1" applyBorder="1" applyAlignment="1">
      <alignment horizontal="center" vertical="center" wrapText="1"/>
    </xf>
    <xf numFmtId="0" fontId="7" fillId="0" borderId="6" xfId="6" applyFont="1" applyFill="1" applyBorder="1" applyAlignment="1">
      <alignment horizontal="center" vertical="center"/>
    </xf>
    <xf numFmtId="0" fontId="10" fillId="2" borderId="115" xfId="6" applyFont="1" applyFill="1" applyBorder="1" applyAlignment="1">
      <alignment horizontal="distributed" vertical="center" textRotation="255" wrapText="1"/>
    </xf>
    <xf numFmtId="0" fontId="10" fillId="2" borderId="54" xfId="6" applyFont="1" applyFill="1" applyBorder="1" applyAlignment="1">
      <alignment horizontal="distributed" vertical="center" textRotation="255" wrapText="1"/>
    </xf>
    <xf numFmtId="0" fontId="10" fillId="2" borderId="51" xfId="6" applyFont="1" applyFill="1" applyBorder="1" applyAlignment="1">
      <alignment horizontal="distributed" vertical="center" textRotation="255" wrapText="1"/>
    </xf>
    <xf numFmtId="38" fontId="45" fillId="0" borderId="13" xfId="2" applyFont="1" applyFill="1" applyBorder="1" applyAlignment="1">
      <alignment horizontal="distributed" vertical="center" indent="12"/>
    </xf>
    <xf numFmtId="38" fontId="5" fillId="2" borderId="49" xfId="2" applyFont="1" applyFill="1" applyBorder="1" applyAlignment="1">
      <alignment horizontal="center" vertical="center" wrapText="1"/>
    </xf>
    <xf numFmtId="38" fontId="5" fillId="2" borderId="52" xfId="2" applyFont="1" applyFill="1" applyBorder="1" applyAlignment="1">
      <alignment horizontal="center" vertical="center" wrapText="1"/>
    </xf>
    <xf numFmtId="38" fontId="5" fillId="2" borderId="37" xfId="2" applyFont="1" applyFill="1" applyBorder="1" applyAlignment="1">
      <alignment horizontal="center" vertical="center" wrapText="1"/>
    </xf>
    <xf numFmtId="38" fontId="5" fillId="2" borderId="25" xfId="2" applyFont="1" applyFill="1" applyBorder="1" applyAlignment="1">
      <alignment horizontal="center" vertical="center" wrapText="1"/>
    </xf>
    <xf numFmtId="38" fontId="5" fillId="2" borderId="50" xfId="2" applyFont="1" applyFill="1" applyBorder="1" applyAlignment="1">
      <alignment horizontal="center" vertical="center" wrapText="1"/>
    </xf>
    <xf numFmtId="38" fontId="5" fillId="2" borderId="53" xfId="2" applyFont="1" applyFill="1" applyBorder="1" applyAlignment="1">
      <alignment horizontal="center" vertical="center" wrapText="1"/>
    </xf>
    <xf numFmtId="38" fontId="5" fillId="2" borderId="46" xfId="2" applyFont="1" applyFill="1" applyBorder="1" applyAlignment="1">
      <alignment horizontal="center" vertical="center"/>
    </xf>
    <xf numFmtId="38" fontId="5" fillId="2" borderId="65" xfId="2" applyFont="1" applyFill="1" applyBorder="1" applyAlignment="1">
      <alignment horizontal="center" vertical="center"/>
    </xf>
    <xf numFmtId="38" fontId="5" fillId="2" borderId="66" xfId="2" applyFont="1" applyFill="1" applyBorder="1" applyAlignment="1">
      <alignment horizontal="center" vertical="center"/>
    </xf>
    <xf numFmtId="38" fontId="5" fillId="2" borderId="47" xfId="2" applyFont="1" applyFill="1" applyBorder="1" applyAlignment="1">
      <alignment horizontal="center" vertical="center"/>
    </xf>
    <xf numFmtId="38" fontId="5" fillId="2" borderId="45" xfId="2" applyFont="1" applyFill="1" applyBorder="1" applyAlignment="1">
      <alignment horizontal="center" vertical="center"/>
    </xf>
    <xf numFmtId="38" fontId="5" fillId="2" borderId="63" xfId="2" applyFont="1" applyFill="1" applyBorder="1" applyAlignment="1">
      <alignment horizontal="center" vertical="center"/>
    </xf>
    <xf numFmtId="38" fontId="5" fillId="2" borderId="115" xfId="2" applyFont="1" applyFill="1" applyBorder="1" applyAlignment="1">
      <alignment horizontal="center" vertical="center" textRotation="255"/>
    </xf>
    <xf numFmtId="0" fontId="2" fillId="2" borderId="51" xfId="0" applyFont="1" applyFill="1" applyBorder="1" applyAlignment="1">
      <alignment horizontal="center" vertical="center" textRotation="255"/>
    </xf>
    <xf numFmtId="38" fontId="5" fillId="2" borderId="49" xfId="2" applyFont="1" applyFill="1" applyBorder="1" applyAlignment="1">
      <alignment horizontal="center" vertical="center" textRotation="255"/>
    </xf>
    <xf numFmtId="0" fontId="2" fillId="2" borderId="81" xfId="0" applyFont="1" applyFill="1" applyBorder="1" applyAlignment="1">
      <alignment horizontal="center" vertical="center" textRotation="255"/>
    </xf>
    <xf numFmtId="38" fontId="10" fillId="2" borderId="49" xfId="2" applyFont="1" applyFill="1" applyBorder="1" applyAlignment="1">
      <alignment horizontal="center" vertical="center" textRotation="255"/>
    </xf>
    <xf numFmtId="38" fontId="7" fillId="2" borderId="124" xfId="2" applyFont="1" applyFill="1" applyBorder="1" applyAlignment="1">
      <alignment horizontal="left" vertical="center" wrapText="1"/>
    </xf>
    <xf numFmtId="38" fontId="7" fillId="2" borderId="125" xfId="2" applyFont="1" applyFill="1" applyBorder="1" applyAlignment="1">
      <alignment horizontal="left" vertical="center"/>
    </xf>
    <xf numFmtId="38" fontId="7" fillId="2" borderId="18" xfId="2" applyFont="1" applyFill="1" applyBorder="1" applyAlignment="1">
      <alignment horizontal="left" vertical="center"/>
    </xf>
    <xf numFmtId="38" fontId="5" fillId="2" borderId="115" xfId="2" applyFont="1" applyFill="1" applyBorder="1" applyAlignment="1">
      <alignment horizontal="center" vertical="center" textRotation="255" wrapText="1"/>
    </xf>
    <xf numFmtId="0" fontId="2" fillId="2" borderId="54" xfId="0" applyFont="1" applyFill="1" applyBorder="1" applyAlignment="1">
      <alignment horizontal="center" vertical="center" textRotation="255" wrapText="1"/>
    </xf>
    <xf numFmtId="0" fontId="2" fillId="2" borderId="51" xfId="0" applyFont="1" applyFill="1" applyBorder="1" applyAlignment="1">
      <alignment horizontal="center" vertical="center" textRotation="255" wrapText="1"/>
    </xf>
    <xf numFmtId="38" fontId="5" fillId="2" borderId="78" xfId="2" applyFont="1" applyFill="1" applyBorder="1" applyAlignment="1">
      <alignment horizontal="center" vertical="center"/>
    </xf>
    <xf numFmtId="38" fontId="5" fillId="2" borderId="121" xfId="2" applyFont="1" applyFill="1" applyBorder="1" applyAlignment="1">
      <alignment horizontal="center" vertical="center"/>
    </xf>
    <xf numFmtId="38" fontId="5" fillId="2" borderId="16" xfId="2" applyFont="1" applyFill="1" applyBorder="1" applyAlignment="1">
      <alignment horizontal="center" vertical="center"/>
    </xf>
    <xf numFmtId="38" fontId="5" fillId="2" borderId="124" xfId="2" applyFont="1" applyFill="1" applyBorder="1" applyAlignment="1">
      <alignment horizontal="center" vertical="center"/>
    </xf>
    <xf numFmtId="38" fontId="5" fillId="2" borderId="125" xfId="2" applyFont="1" applyFill="1" applyBorder="1" applyAlignment="1">
      <alignment horizontal="center" vertical="center"/>
    </xf>
    <xf numFmtId="38" fontId="5" fillId="2" borderId="18" xfId="2" applyFont="1" applyFill="1" applyBorder="1" applyAlignment="1">
      <alignment horizontal="center" vertical="center"/>
    </xf>
    <xf numFmtId="38" fontId="7" fillId="2" borderId="78" xfId="2" applyFont="1" applyFill="1" applyBorder="1" applyAlignment="1">
      <alignment horizontal="left" vertical="center"/>
    </xf>
    <xf numFmtId="38" fontId="7" fillId="2" borderId="121" xfId="2" applyFont="1" applyFill="1" applyBorder="1" applyAlignment="1">
      <alignment horizontal="left" vertical="center"/>
    </xf>
    <xf numFmtId="38" fontId="7" fillId="2" borderId="16" xfId="2" applyFont="1" applyFill="1" applyBorder="1" applyAlignment="1">
      <alignment horizontal="left" vertical="center"/>
    </xf>
    <xf numFmtId="38" fontId="7" fillId="2" borderId="74" xfId="2" applyFont="1" applyFill="1" applyBorder="1" applyAlignment="1">
      <alignment horizontal="left" vertical="center" wrapText="1"/>
    </xf>
    <xf numFmtId="38" fontId="7" fillId="2" borderId="122" xfId="2" applyFont="1" applyFill="1" applyBorder="1" applyAlignment="1">
      <alignment horizontal="left" vertical="center"/>
    </xf>
    <xf numFmtId="38" fontId="7" fillId="2" borderId="123" xfId="2" applyFont="1" applyFill="1" applyBorder="1" applyAlignment="1">
      <alignment horizontal="left" vertical="center"/>
    </xf>
    <xf numFmtId="38" fontId="5" fillId="2" borderId="40" xfId="2" applyFont="1" applyFill="1" applyBorder="1" applyAlignment="1">
      <alignment horizontal="center" vertical="center"/>
    </xf>
    <xf numFmtId="38" fontId="5" fillId="2" borderId="32" xfId="2" applyFont="1" applyFill="1" applyBorder="1" applyAlignment="1">
      <alignment horizontal="center" vertical="center"/>
    </xf>
    <xf numFmtId="38" fontId="5" fillId="2" borderId="5" xfId="2" applyFont="1" applyFill="1" applyBorder="1" applyAlignment="1">
      <alignment horizontal="center" vertical="center"/>
    </xf>
    <xf numFmtId="38" fontId="5" fillId="2" borderId="42" xfId="2" applyFont="1" applyFill="1" applyBorder="1" applyAlignment="1">
      <alignment horizontal="center" vertical="center"/>
    </xf>
    <xf numFmtId="38" fontId="5" fillId="2" borderId="33" xfId="2" applyFont="1" applyFill="1" applyBorder="1" applyAlignment="1">
      <alignment horizontal="center" vertical="center"/>
    </xf>
    <xf numFmtId="38" fontId="5" fillId="2" borderId="34" xfId="2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 textRotation="255"/>
    </xf>
    <xf numFmtId="38" fontId="51" fillId="0" borderId="0" xfId="2" applyFont="1" applyFill="1" applyAlignment="1">
      <alignment vertical="center"/>
    </xf>
    <xf numFmtId="38" fontId="5" fillId="2" borderId="78" xfId="2" applyFont="1" applyFill="1" applyBorder="1" applyAlignment="1">
      <alignment vertical="center"/>
    </xf>
    <xf numFmtId="38" fontId="5" fillId="2" borderId="121" xfId="2" applyFont="1" applyFill="1" applyBorder="1" applyAlignment="1">
      <alignment vertical="center"/>
    </xf>
    <xf numFmtId="38" fontId="5" fillId="2" borderId="16" xfId="2" applyFont="1" applyFill="1" applyBorder="1" applyAlignment="1">
      <alignment vertical="center"/>
    </xf>
    <xf numFmtId="38" fontId="7" fillId="2" borderId="74" xfId="2" applyFont="1" applyFill="1" applyBorder="1" applyAlignment="1">
      <alignment vertical="center" wrapText="1"/>
    </xf>
    <xf numFmtId="38" fontId="7" fillId="2" borderId="122" xfId="2" applyFont="1" applyFill="1" applyBorder="1" applyAlignment="1">
      <alignment vertical="center"/>
    </xf>
    <xf numFmtId="38" fontId="7" fillId="2" borderId="123" xfId="2" applyFont="1" applyFill="1" applyBorder="1" applyAlignment="1">
      <alignment vertical="center"/>
    </xf>
    <xf numFmtId="38" fontId="7" fillId="2" borderId="124" xfId="2" applyFont="1" applyFill="1" applyBorder="1" applyAlignment="1">
      <alignment vertical="center"/>
    </xf>
    <xf numFmtId="38" fontId="7" fillId="2" borderId="125" xfId="2" applyFont="1" applyFill="1" applyBorder="1" applyAlignment="1">
      <alignment vertical="center"/>
    </xf>
    <xf numFmtId="38" fontId="7" fillId="2" borderId="18" xfId="2" applyFont="1" applyFill="1" applyBorder="1" applyAlignment="1">
      <alignment vertical="center"/>
    </xf>
    <xf numFmtId="38" fontId="5" fillId="0" borderId="22" xfId="2" applyFont="1" applyFill="1" applyBorder="1" applyAlignment="1">
      <alignment horizontal="left" vertical="center" wrapText="1"/>
    </xf>
    <xf numFmtId="38" fontId="5" fillId="0" borderId="22" xfId="2" applyFont="1" applyFill="1" applyBorder="1" applyAlignment="1">
      <alignment horizontal="left" vertical="center"/>
    </xf>
    <xf numFmtId="38" fontId="5" fillId="0" borderId="0" xfId="2" applyFont="1" applyFill="1" applyBorder="1" applyAlignment="1">
      <alignment horizontal="left" vertical="center"/>
    </xf>
    <xf numFmtId="38" fontId="51" fillId="0" borderId="0" xfId="2" applyFont="1" applyFill="1" applyBorder="1" applyAlignment="1">
      <alignment horizontal="left" vertical="center"/>
    </xf>
    <xf numFmtId="38" fontId="5" fillId="2" borderId="22" xfId="2" applyFont="1" applyFill="1" applyBorder="1" applyAlignment="1">
      <alignment horizontal="center" vertical="center" wrapText="1"/>
    </xf>
    <xf numFmtId="38" fontId="5" fillId="2" borderId="3" xfId="2" applyFont="1" applyFill="1" applyBorder="1" applyAlignment="1">
      <alignment horizontal="center" vertical="center"/>
    </xf>
    <xf numFmtId="38" fontId="5" fillId="2" borderId="0" xfId="2" applyFont="1" applyFill="1" applyBorder="1" applyAlignment="1">
      <alignment horizontal="center" vertical="center"/>
    </xf>
    <xf numFmtId="38" fontId="5" fillId="2" borderId="8" xfId="2" applyFont="1" applyFill="1" applyBorder="1" applyAlignment="1">
      <alignment horizontal="center" vertical="center"/>
    </xf>
    <xf numFmtId="38" fontId="5" fillId="2" borderId="2" xfId="2" applyFont="1" applyFill="1" applyBorder="1" applyAlignment="1">
      <alignment horizontal="center" vertical="center"/>
    </xf>
    <xf numFmtId="38" fontId="5" fillId="2" borderId="22" xfId="2" applyFont="1" applyFill="1" applyBorder="1" applyAlignment="1">
      <alignment horizontal="center" vertical="center"/>
    </xf>
    <xf numFmtId="38" fontId="5" fillId="2" borderId="27" xfId="2" applyFont="1" applyFill="1" applyBorder="1" applyAlignment="1">
      <alignment horizontal="center" vertical="center"/>
    </xf>
    <xf numFmtId="38" fontId="5" fillId="2" borderId="28" xfId="2" applyFont="1" applyFill="1" applyBorder="1" applyAlignment="1">
      <alignment horizontal="center" vertical="center"/>
    </xf>
    <xf numFmtId="38" fontId="5" fillId="2" borderId="4" xfId="2" applyFont="1" applyFill="1" applyBorder="1" applyAlignment="1" applyProtection="1">
      <alignment horizontal="center" vertical="center"/>
      <protection locked="0"/>
    </xf>
    <xf numFmtId="38" fontId="5" fillId="2" borderId="32" xfId="2" applyFont="1" applyFill="1" applyBorder="1" applyAlignment="1" applyProtection="1">
      <alignment horizontal="center" vertical="center"/>
      <protection locked="0"/>
    </xf>
    <xf numFmtId="38" fontId="5" fillId="2" borderId="5" xfId="2" applyFont="1" applyFill="1" applyBorder="1" applyAlignment="1" applyProtection="1">
      <alignment horizontal="center" vertical="center"/>
      <protection locked="0"/>
    </xf>
    <xf numFmtId="38" fontId="5" fillId="2" borderId="7" xfId="2" applyFont="1" applyFill="1" applyBorder="1" applyAlignment="1">
      <alignment horizontal="center" vertical="center"/>
    </xf>
    <xf numFmtId="38" fontId="5" fillId="2" borderId="11" xfId="2" applyFont="1" applyFill="1" applyBorder="1" applyAlignment="1">
      <alignment horizontal="center" vertical="center"/>
    </xf>
    <xf numFmtId="38" fontId="5" fillId="2" borderId="13" xfId="2" applyFont="1" applyFill="1" applyBorder="1" applyAlignment="1">
      <alignment horizontal="center" vertical="center"/>
    </xf>
    <xf numFmtId="38" fontId="5" fillId="2" borderId="30" xfId="2" applyFont="1" applyFill="1" applyBorder="1" applyAlignment="1">
      <alignment horizontal="center" vertical="center"/>
    </xf>
    <xf numFmtId="38" fontId="5" fillId="2" borderId="31" xfId="2" applyFont="1" applyFill="1" applyBorder="1" applyAlignment="1">
      <alignment horizontal="center" vertical="center"/>
    </xf>
    <xf numFmtId="38" fontId="5" fillId="2" borderId="38" xfId="2" applyFont="1" applyFill="1" applyBorder="1" applyAlignment="1">
      <alignment horizontal="center" vertical="center"/>
    </xf>
    <xf numFmtId="38" fontId="50" fillId="2" borderId="0" xfId="2" applyFont="1" applyFill="1" applyBorder="1" applyAlignment="1">
      <alignment horizontal="distributed" vertical="center"/>
    </xf>
    <xf numFmtId="38" fontId="50" fillId="2" borderId="13" xfId="2" applyFont="1" applyFill="1" applyBorder="1" applyAlignment="1">
      <alignment horizontal="distributed" vertical="center"/>
    </xf>
    <xf numFmtId="38" fontId="5" fillId="0" borderId="0" xfId="2" applyFont="1" applyFill="1" applyBorder="1" applyAlignment="1">
      <alignment horizontal="left" vertical="center" wrapText="1"/>
    </xf>
    <xf numFmtId="38" fontId="5" fillId="0" borderId="45" xfId="2" applyFont="1" applyFill="1" applyBorder="1" applyAlignment="1">
      <alignment horizontal="right" vertical="center"/>
    </xf>
    <xf numFmtId="38" fontId="5" fillId="0" borderId="75" xfId="2" applyFont="1" applyFill="1" applyBorder="1" applyAlignment="1">
      <alignment horizontal="right" vertical="center"/>
    </xf>
    <xf numFmtId="38" fontId="5" fillId="0" borderId="47" xfId="2" applyFont="1" applyFill="1" applyBorder="1" applyAlignment="1">
      <alignment horizontal="right" vertical="center"/>
    </xf>
    <xf numFmtId="38" fontId="5" fillId="2" borderId="84" xfId="2" applyFont="1" applyFill="1" applyBorder="1" applyAlignment="1">
      <alignment horizontal="center" vertical="center"/>
    </xf>
    <xf numFmtId="38" fontId="5" fillId="2" borderId="85" xfId="2" applyFont="1" applyFill="1" applyBorder="1" applyAlignment="1">
      <alignment horizontal="center" vertical="center"/>
    </xf>
    <xf numFmtId="38" fontId="5" fillId="2" borderId="37" xfId="2" applyFont="1" applyFill="1" applyBorder="1" applyAlignment="1">
      <alignment horizontal="center" vertical="center"/>
    </xf>
    <xf numFmtId="38" fontId="5" fillId="2" borderId="21" xfId="2" applyFont="1" applyFill="1" applyBorder="1" applyAlignment="1">
      <alignment horizontal="center" vertical="center"/>
    </xf>
    <xf numFmtId="177" fontId="5" fillId="0" borderId="75" xfId="2" applyNumberFormat="1" applyFont="1" applyFill="1" applyBorder="1" applyAlignment="1">
      <alignment horizontal="right" vertical="center"/>
    </xf>
    <xf numFmtId="180" fontId="5" fillId="0" borderId="47" xfId="2" applyNumberFormat="1" applyFont="1" applyFill="1" applyBorder="1" applyAlignment="1">
      <alignment horizontal="right" vertical="center"/>
    </xf>
    <xf numFmtId="180" fontId="5" fillId="0" borderId="63" xfId="2" applyNumberFormat="1" applyFont="1" applyFill="1" applyBorder="1" applyAlignment="1">
      <alignment horizontal="right" vertical="center"/>
    </xf>
    <xf numFmtId="182" fontId="5" fillId="0" borderId="70" xfId="2" applyNumberFormat="1" applyFont="1" applyFill="1" applyBorder="1" applyAlignment="1">
      <alignment horizontal="right" vertical="center"/>
    </xf>
    <xf numFmtId="182" fontId="5" fillId="0" borderId="75" xfId="2" applyNumberFormat="1" applyFont="1" applyFill="1" applyBorder="1" applyAlignment="1">
      <alignment horizontal="right" vertical="center"/>
    </xf>
    <xf numFmtId="180" fontId="5" fillId="0" borderId="45" xfId="2" applyNumberFormat="1" applyFont="1" applyFill="1" applyBorder="1" applyAlignment="1">
      <alignment horizontal="right" vertical="center"/>
    </xf>
    <xf numFmtId="38" fontId="5" fillId="0" borderId="109" xfId="2" applyFont="1" applyFill="1" applyBorder="1" applyAlignment="1">
      <alignment horizontal="right" vertical="center"/>
    </xf>
    <xf numFmtId="38" fontId="5" fillId="0" borderId="20" xfId="2" applyFont="1" applyFill="1" applyBorder="1" applyAlignment="1">
      <alignment horizontal="right" vertical="center"/>
    </xf>
    <xf numFmtId="38" fontId="5" fillId="0" borderId="63" xfId="2" applyFont="1" applyFill="1" applyBorder="1" applyAlignment="1">
      <alignment horizontal="right" vertical="center"/>
    </xf>
    <xf numFmtId="38" fontId="5" fillId="0" borderId="156" xfId="2" applyFont="1" applyFill="1" applyBorder="1" applyAlignment="1">
      <alignment horizontal="center" vertical="center"/>
    </xf>
    <xf numFmtId="38" fontId="5" fillId="0" borderId="43" xfId="2" applyFont="1" applyFill="1" applyBorder="1" applyAlignment="1">
      <alignment horizontal="center" vertical="center"/>
    </xf>
    <xf numFmtId="38" fontId="5" fillId="3" borderId="42" xfId="2" applyFont="1" applyFill="1" applyBorder="1" applyAlignment="1">
      <alignment horizontal="right" vertical="center"/>
    </xf>
    <xf numFmtId="38" fontId="5" fillId="3" borderId="34" xfId="2" applyFont="1" applyFill="1" applyBorder="1" applyAlignment="1">
      <alignment horizontal="right" vertical="center"/>
    </xf>
    <xf numFmtId="38" fontId="5" fillId="0" borderId="85" xfId="2" applyFont="1" applyFill="1" applyBorder="1" applyAlignment="1" applyProtection="1">
      <alignment horizontal="center" vertical="center" shrinkToFit="1"/>
      <protection locked="0"/>
    </xf>
    <xf numFmtId="38" fontId="5" fillId="0" borderId="86" xfId="2" applyFont="1" applyFill="1" applyBorder="1" applyAlignment="1" applyProtection="1">
      <alignment horizontal="center" vertical="center" shrinkToFit="1"/>
      <protection locked="0"/>
    </xf>
    <xf numFmtId="38" fontId="5" fillId="2" borderId="30" xfId="2" applyFont="1" applyFill="1" applyBorder="1" applyAlignment="1">
      <alignment horizontal="center" vertical="center" wrapText="1" shrinkToFit="1"/>
    </xf>
    <xf numFmtId="38" fontId="5" fillId="2" borderId="31" xfId="2" applyFont="1" applyFill="1" applyBorder="1" applyAlignment="1">
      <alignment horizontal="center" vertical="center" wrapText="1" shrinkToFit="1"/>
    </xf>
    <xf numFmtId="38" fontId="5" fillId="2" borderId="21" xfId="2" applyFont="1" applyFill="1" applyBorder="1" applyAlignment="1">
      <alignment horizontal="center" vertical="center" wrapText="1" shrinkToFit="1"/>
    </xf>
    <xf numFmtId="38" fontId="5" fillId="2" borderId="11" xfId="2" applyFont="1" applyFill="1" applyBorder="1" applyAlignment="1">
      <alignment horizontal="center" vertical="center" wrapText="1" shrinkToFit="1"/>
    </xf>
    <xf numFmtId="38" fontId="5" fillId="2" borderId="13" xfId="2" applyFont="1" applyFill="1" applyBorder="1" applyAlignment="1">
      <alignment horizontal="center" vertical="center" wrapText="1" shrinkToFit="1"/>
    </xf>
    <xf numFmtId="38" fontId="5" fillId="2" borderId="12" xfId="2" applyFont="1" applyFill="1" applyBorder="1" applyAlignment="1">
      <alignment horizontal="center" vertical="center" wrapText="1" shrinkToFit="1"/>
    </xf>
    <xf numFmtId="38" fontId="5" fillId="3" borderId="47" xfId="2" applyFont="1" applyFill="1" applyBorder="1" applyAlignment="1">
      <alignment horizontal="right" vertical="center"/>
    </xf>
    <xf numFmtId="38" fontId="5" fillId="3" borderId="63" xfId="2" applyFont="1" applyFill="1" applyBorder="1" applyAlignment="1">
      <alignment horizontal="right" vertical="center"/>
    </xf>
    <xf numFmtId="38" fontId="5" fillId="0" borderId="109" xfId="2" applyFont="1" applyFill="1" applyBorder="1" applyAlignment="1">
      <alignment horizontal="center" vertical="center"/>
    </xf>
    <xf numFmtId="38" fontId="5" fillId="0" borderId="20" xfId="2" applyFont="1" applyFill="1" applyBorder="1" applyAlignment="1">
      <alignment horizontal="center" vertical="center"/>
    </xf>
    <xf numFmtId="38" fontId="50" fillId="0" borderId="13" xfId="2" applyFont="1" applyFill="1" applyBorder="1" applyAlignment="1">
      <alignment horizontal="center" vertical="center"/>
    </xf>
    <xf numFmtId="38" fontId="5" fillId="2" borderId="71" xfId="2" applyFont="1" applyFill="1" applyBorder="1" applyAlignment="1">
      <alignment horizontal="center" vertical="center"/>
    </xf>
    <xf numFmtId="38" fontId="5" fillId="2" borderId="76" xfId="2" applyFont="1" applyFill="1" applyBorder="1" applyAlignment="1">
      <alignment horizontal="center" vertical="center"/>
    </xf>
    <xf numFmtId="38" fontId="5" fillId="2" borderId="83" xfId="2" applyFont="1" applyFill="1" applyBorder="1" applyAlignment="1">
      <alignment horizontal="center" vertical="center"/>
    </xf>
    <xf numFmtId="38" fontId="5" fillId="0" borderId="71" xfId="2" applyFont="1" applyFill="1" applyBorder="1" applyAlignment="1">
      <alignment horizontal="center" vertical="center"/>
    </xf>
    <xf numFmtId="38" fontId="5" fillId="0" borderId="76" xfId="2" applyFont="1" applyFill="1" applyBorder="1" applyAlignment="1">
      <alignment horizontal="center" vertical="center"/>
    </xf>
    <xf numFmtId="38" fontId="5" fillId="3" borderId="40" xfId="2" applyFont="1" applyFill="1" applyBorder="1" applyAlignment="1">
      <alignment horizontal="right" vertical="center"/>
    </xf>
    <xf numFmtId="38" fontId="5" fillId="3" borderId="5" xfId="2" applyFont="1" applyFill="1" applyBorder="1" applyAlignment="1">
      <alignment horizontal="right" vertical="center"/>
    </xf>
    <xf numFmtId="38" fontId="5" fillId="0" borderId="41" xfId="2" applyFont="1" applyFill="1" applyBorder="1" applyAlignment="1" applyProtection="1">
      <alignment horizontal="center" vertical="center"/>
      <protection locked="0"/>
    </xf>
    <xf numFmtId="38" fontId="5" fillId="0" borderId="76" xfId="2" applyFont="1" applyFill="1" applyBorder="1" applyAlignment="1" applyProtection="1">
      <alignment horizontal="center" vertical="center"/>
      <protection locked="0"/>
    </xf>
    <xf numFmtId="38" fontId="5" fillId="0" borderId="40" xfId="2" applyFont="1" applyFill="1" applyBorder="1" applyAlignment="1" applyProtection="1">
      <alignment horizontal="center" vertical="center"/>
      <protection locked="0"/>
    </xf>
    <xf numFmtId="38" fontId="5" fillId="0" borderId="71" xfId="2" applyFont="1" applyFill="1" applyBorder="1" applyAlignment="1" applyProtection="1">
      <alignment horizontal="center" vertical="center"/>
      <protection locked="0"/>
    </xf>
    <xf numFmtId="38" fontId="5" fillId="0" borderId="83" xfId="2" applyFont="1" applyFill="1" applyBorder="1" applyAlignment="1" applyProtection="1">
      <alignment horizontal="center" vertical="center"/>
      <protection locked="0"/>
    </xf>
    <xf numFmtId="38" fontId="5" fillId="2" borderId="85" xfId="2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38" fontId="45" fillId="2" borderId="13" xfId="2" applyFont="1" applyFill="1" applyBorder="1" applyAlignment="1">
      <alignment horizontal="distributed" vertical="center" indent="14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38" fontId="5" fillId="2" borderId="148" xfId="2" applyFont="1" applyFill="1" applyBorder="1" applyAlignment="1">
      <alignment horizontal="distributed" vertical="center" indent="1"/>
    </xf>
    <xf numFmtId="38" fontId="5" fillId="2" borderId="16" xfId="2" applyFont="1" applyFill="1" applyBorder="1" applyAlignment="1">
      <alignment horizontal="distributed" vertical="center" indent="1"/>
    </xf>
    <xf numFmtId="38" fontId="5" fillId="2" borderId="149" xfId="2" applyFont="1" applyFill="1" applyBorder="1" applyAlignment="1">
      <alignment horizontal="distributed" vertical="center" indent="1"/>
    </xf>
    <xf numFmtId="38" fontId="5" fillId="2" borderId="150" xfId="2" applyFont="1" applyFill="1" applyBorder="1" applyAlignment="1">
      <alignment horizontal="distributed" vertical="center" indent="1"/>
    </xf>
    <xf numFmtId="0" fontId="2" fillId="0" borderId="66" xfId="0" applyFont="1" applyBorder="1" applyAlignment="1">
      <alignment horizontal="distributed" vertical="center" indent="1"/>
    </xf>
    <xf numFmtId="38" fontId="5" fillId="2" borderId="101" xfId="2" applyFont="1" applyFill="1" applyBorder="1" applyAlignment="1">
      <alignment horizontal="distributed" vertical="center" indent="1"/>
    </xf>
    <xf numFmtId="0" fontId="2" fillId="2" borderId="102" xfId="0" applyFont="1" applyFill="1" applyBorder="1" applyAlignment="1">
      <alignment horizontal="distributed" indent="1"/>
    </xf>
    <xf numFmtId="0" fontId="2" fillId="2" borderId="11" xfId="0" applyFont="1" applyFill="1" applyBorder="1" applyAlignment="1">
      <alignment horizontal="distributed" indent="1"/>
    </xf>
    <xf numFmtId="0" fontId="2" fillId="2" borderId="12" xfId="0" applyFont="1" applyFill="1" applyBorder="1" applyAlignment="1">
      <alignment horizontal="distributed" indent="1"/>
    </xf>
    <xf numFmtId="180" fontId="48" fillId="2" borderId="97" xfId="2" applyNumberFormat="1" applyFont="1" applyFill="1" applyBorder="1" applyAlignment="1">
      <alignment horizontal="center" vertical="center"/>
    </xf>
    <xf numFmtId="180" fontId="48" fillId="2" borderId="10" xfId="2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 indent="1"/>
    </xf>
    <xf numFmtId="38" fontId="45" fillId="2" borderId="13" xfId="2" applyFont="1" applyFill="1" applyBorder="1" applyAlignment="1">
      <alignment horizontal="distributed" vertical="center" indent="12"/>
    </xf>
    <xf numFmtId="38" fontId="5" fillId="0" borderId="2" xfId="2" applyFont="1" applyFill="1" applyBorder="1" applyAlignment="1">
      <alignment horizontal="center" vertical="center"/>
    </xf>
    <xf numFmtId="38" fontId="5" fillId="0" borderId="3" xfId="2" applyFont="1" applyFill="1" applyBorder="1" applyAlignment="1">
      <alignment horizontal="center" vertical="center"/>
    </xf>
    <xf numFmtId="38" fontId="5" fillId="0" borderId="11" xfId="2" applyFont="1" applyFill="1" applyBorder="1" applyAlignment="1">
      <alignment horizontal="center" vertical="center"/>
    </xf>
    <xf numFmtId="38" fontId="5" fillId="0" borderId="12" xfId="2" applyFont="1" applyFill="1" applyBorder="1" applyAlignment="1">
      <alignment horizontal="center" vertical="center"/>
    </xf>
    <xf numFmtId="38" fontId="5" fillId="0" borderId="4" xfId="2" applyFont="1" applyFill="1" applyBorder="1" applyAlignment="1" applyProtection="1">
      <alignment horizontal="center" vertical="center"/>
      <protection locked="0"/>
    </xf>
    <xf numFmtId="38" fontId="5" fillId="0" borderId="5" xfId="2" applyFont="1" applyFill="1" applyBorder="1" applyAlignment="1" applyProtection="1">
      <alignment horizontal="center" vertical="center"/>
      <protection locked="0"/>
    </xf>
    <xf numFmtId="180" fontId="5" fillId="0" borderId="1" xfId="2" applyNumberFormat="1" applyFont="1" applyFill="1" applyBorder="1" applyAlignment="1">
      <alignment horizontal="center" vertical="center" wrapText="1"/>
    </xf>
    <xf numFmtId="180" fontId="5" fillId="0" borderId="10" xfId="2" applyNumberFormat="1" applyFont="1" applyFill="1" applyBorder="1" applyAlignment="1">
      <alignment horizontal="center" vertical="center"/>
    </xf>
    <xf numFmtId="38" fontId="5" fillId="2" borderId="2" xfId="2" applyFont="1" applyFill="1" applyBorder="1" applyAlignment="1">
      <alignment horizontal="distributed" vertical="center" indent="1"/>
    </xf>
    <xf numFmtId="0" fontId="2" fillId="2" borderId="3" xfId="0" applyFont="1" applyFill="1" applyBorder="1" applyAlignment="1">
      <alignment horizontal="distributed" indent="1"/>
    </xf>
    <xf numFmtId="0" fontId="2" fillId="2" borderId="99" xfId="0" applyFont="1" applyFill="1" applyBorder="1" applyAlignment="1">
      <alignment horizontal="distributed" indent="1"/>
    </xf>
    <xf numFmtId="0" fontId="2" fillId="2" borderId="100" xfId="0" applyFont="1" applyFill="1" applyBorder="1" applyAlignment="1">
      <alignment horizontal="distributed" indent="1"/>
    </xf>
    <xf numFmtId="180" fontId="48" fillId="2" borderId="1" xfId="1" applyNumberFormat="1" applyFont="1" applyFill="1" applyBorder="1" applyAlignment="1">
      <alignment horizontal="center" vertical="center"/>
    </xf>
    <xf numFmtId="180" fontId="48" fillId="2" borderId="93" xfId="1" applyNumberFormat="1" applyFont="1" applyFill="1" applyBorder="1" applyAlignment="1">
      <alignment horizontal="center" vertical="center"/>
    </xf>
    <xf numFmtId="38" fontId="5" fillId="2" borderId="12" xfId="2" applyFont="1" applyFill="1" applyBorder="1" applyAlignment="1">
      <alignment horizontal="center" vertical="center"/>
    </xf>
  </cellXfs>
  <cellStyles count="115">
    <cellStyle name="20% - アクセント 1 2" xfId="12" xr:uid="{00000000-0005-0000-0000-000000000000}"/>
    <cellStyle name="20% - アクセント 2 2" xfId="13" xr:uid="{00000000-0005-0000-0000-000001000000}"/>
    <cellStyle name="20% - アクセント 3 2" xfId="14" xr:uid="{00000000-0005-0000-0000-000002000000}"/>
    <cellStyle name="20% - アクセント 4 2" xfId="15" xr:uid="{00000000-0005-0000-0000-000003000000}"/>
    <cellStyle name="20% - アクセント 5 2" xfId="16" xr:uid="{00000000-0005-0000-0000-000004000000}"/>
    <cellStyle name="20% - アクセント 6 2" xfId="17" xr:uid="{00000000-0005-0000-0000-000005000000}"/>
    <cellStyle name="40% - アクセント 1 2" xfId="18" xr:uid="{00000000-0005-0000-0000-000006000000}"/>
    <cellStyle name="40% - アクセント 2 2" xfId="19" xr:uid="{00000000-0005-0000-0000-000007000000}"/>
    <cellStyle name="40% - アクセント 3 2" xfId="20" xr:uid="{00000000-0005-0000-0000-000008000000}"/>
    <cellStyle name="40% - アクセント 4 2" xfId="21" xr:uid="{00000000-0005-0000-0000-000009000000}"/>
    <cellStyle name="40% - アクセント 5 2" xfId="22" xr:uid="{00000000-0005-0000-0000-00000A000000}"/>
    <cellStyle name="40% - アクセント 6 2" xfId="23" xr:uid="{00000000-0005-0000-0000-00000B000000}"/>
    <cellStyle name="60% - アクセント 1 2" xfId="24" xr:uid="{00000000-0005-0000-0000-00000C000000}"/>
    <cellStyle name="60% - アクセント 2 2" xfId="25" xr:uid="{00000000-0005-0000-0000-00000D000000}"/>
    <cellStyle name="60% - アクセント 3 2" xfId="26" xr:uid="{00000000-0005-0000-0000-00000E000000}"/>
    <cellStyle name="60% - アクセント 4 2" xfId="27" xr:uid="{00000000-0005-0000-0000-00000F000000}"/>
    <cellStyle name="60% - アクセント 5 2" xfId="28" xr:uid="{00000000-0005-0000-0000-000010000000}"/>
    <cellStyle name="60% - アクセント 6 2" xfId="29" xr:uid="{00000000-0005-0000-0000-000011000000}"/>
    <cellStyle name="Excel Built-in Comma [0]" xfId="30" xr:uid="{00000000-0005-0000-0000-000012000000}"/>
    <cellStyle name="Excel Built-in Comma [0] 2" xfId="31" xr:uid="{00000000-0005-0000-0000-000013000000}"/>
    <cellStyle name="Excel Built-in Normal" xfId="32" xr:uid="{00000000-0005-0000-0000-000014000000}"/>
    <cellStyle name="Excel Built-in Normal 1" xfId="33" xr:uid="{00000000-0005-0000-0000-000015000000}"/>
    <cellStyle name="Excel Built-in Normal 2" xfId="34" xr:uid="{00000000-0005-0000-0000-000016000000}"/>
    <cellStyle name="Excel Built-in Normal 3" xfId="35" xr:uid="{00000000-0005-0000-0000-000017000000}"/>
    <cellStyle name="アクセント 1 2" xfId="36" xr:uid="{00000000-0005-0000-0000-000018000000}"/>
    <cellStyle name="アクセント 2 2" xfId="37" xr:uid="{00000000-0005-0000-0000-000019000000}"/>
    <cellStyle name="アクセント 3 2" xfId="38" xr:uid="{00000000-0005-0000-0000-00001A000000}"/>
    <cellStyle name="アクセント 4 2" xfId="39" xr:uid="{00000000-0005-0000-0000-00001B000000}"/>
    <cellStyle name="アクセント 5 2" xfId="40" xr:uid="{00000000-0005-0000-0000-00001C000000}"/>
    <cellStyle name="アクセント 6 2" xfId="41" xr:uid="{00000000-0005-0000-0000-00001D000000}"/>
    <cellStyle name="タイトル 2" xfId="42" xr:uid="{00000000-0005-0000-0000-00001E000000}"/>
    <cellStyle name="チェック セル 2" xfId="43" xr:uid="{00000000-0005-0000-0000-00001F000000}"/>
    <cellStyle name="どちらでもない 2" xfId="44" xr:uid="{00000000-0005-0000-0000-000020000000}"/>
    <cellStyle name="パーセント" xfId="1" builtinId="5"/>
    <cellStyle name="パーセント 2" xfId="8" xr:uid="{00000000-0005-0000-0000-000022000000}"/>
    <cellStyle name="パーセント 2 2" xfId="45" xr:uid="{00000000-0005-0000-0000-000023000000}"/>
    <cellStyle name="パーセント 2 3" xfId="46" xr:uid="{00000000-0005-0000-0000-000024000000}"/>
    <cellStyle name="パーセント 3" xfId="47" xr:uid="{00000000-0005-0000-0000-000025000000}"/>
    <cellStyle name="パーセント 4" xfId="48" xr:uid="{00000000-0005-0000-0000-000026000000}"/>
    <cellStyle name="メモ 2" xfId="49" xr:uid="{00000000-0005-0000-0000-000027000000}"/>
    <cellStyle name="リンク セル 2" xfId="50" xr:uid="{00000000-0005-0000-0000-000028000000}"/>
    <cellStyle name="悪い 2" xfId="51" xr:uid="{00000000-0005-0000-0000-000029000000}"/>
    <cellStyle name="計算 2" xfId="52" xr:uid="{00000000-0005-0000-0000-00002A000000}"/>
    <cellStyle name="警告文 2" xfId="53" xr:uid="{00000000-0005-0000-0000-00002B000000}"/>
    <cellStyle name="桁区切り" xfId="2" builtinId="6"/>
    <cellStyle name="桁区切り 2" xfId="7" xr:uid="{00000000-0005-0000-0000-00002D000000}"/>
    <cellStyle name="桁区切り 2 2" xfId="54" xr:uid="{00000000-0005-0000-0000-00002E000000}"/>
    <cellStyle name="桁区切り 2 2 2" xfId="55" xr:uid="{00000000-0005-0000-0000-00002F000000}"/>
    <cellStyle name="桁区切り 2 2 3" xfId="56" xr:uid="{00000000-0005-0000-0000-000030000000}"/>
    <cellStyle name="桁区切り 2 3" xfId="57" xr:uid="{00000000-0005-0000-0000-000031000000}"/>
    <cellStyle name="桁区切り 2 4" xfId="58" xr:uid="{00000000-0005-0000-0000-000032000000}"/>
    <cellStyle name="桁区切り 3" xfId="11" xr:uid="{00000000-0005-0000-0000-000033000000}"/>
    <cellStyle name="桁区切り 3 2" xfId="59" xr:uid="{00000000-0005-0000-0000-000034000000}"/>
    <cellStyle name="桁区切り 3 3" xfId="60" xr:uid="{00000000-0005-0000-0000-000035000000}"/>
    <cellStyle name="桁区切り 4" xfId="61" xr:uid="{00000000-0005-0000-0000-000036000000}"/>
    <cellStyle name="桁区切り 4 2" xfId="62" xr:uid="{00000000-0005-0000-0000-000037000000}"/>
    <cellStyle name="桁区切り 5" xfId="63" xr:uid="{00000000-0005-0000-0000-000038000000}"/>
    <cellStyle name="桁区切り 5 2" xfId="64" xr:uid="{00000000-0005-0000-0000-000039000000}"/>
    <cellStyle name="桁区切り 6" xfId="65" xr:uid="{00000000-0005-0000-0000-00003A000000}"/>
    <cellStyle name="桁区切り 7" xfId="66" xr:uid="{00000000-0005-0000-0000-00003B000000}"/>
    <cellStyle name="見出し 1 2" xfId="67" xr:uid="{00000000-0005-0000-0000-00003C000000}"/>
    <cellStyle name="見出し 2 2" xfId="68" xr:uid="{00000000-0005-0000-0000-00003D000000}"/>
    <cellStyle name="見出し 3 2" xfId="69" xr:uid="{00000000-0005-0000-0000-00003E000000}"/>
    <cellStyle name="見出し 4 2" xfId="70" xr:uid="{00000000-0005-0000-0000-00003F000000}"/>
    <cellStyle name="集計 2" xfId="71" xr:uid="{00000000-0005-0000-0000-000040000000}"/>
    <cellStyle name="出力 2" xfId="72" xr:uid="{00000000-0005-0000-0000-000041000000}"/>
    <cellStyle name="説明文 2" xfId="73" xr:uid="{00000000-0005-0000-0000-000042000000}"/>
    <cellStyle name="通貨 2" xfId="74" xr:uid="{00000000-0005-0000-0000-000043000000}"/>
    <cellStyle name="入力 2" xfId="75" xr:uid="{00000000-0005-0000-0000-000044000000}"/>
    <cellStyle name="標準" xfId="0" builtinId="0"/>
    <cellStyle name="標準 10" xfId="76" xr:uid="{00000000-0005-0000-0000-000046000000}"/>
    <cellStyle name="標準 11" xfId="77" xr:uid="{00000000-0005-0000-0000-000047000000}"/>
    <cellStyle name="標準 12" xfId="78" xr:uid="{00000000-0005-0000-0000-000048000000}"/>
    <cellStyle name="標準 13" xfId="79" xr:uid="{00000000-0005-0000-0000-000049000000}"/>
    <cellStyle name="標準 14" xfId="80" xr:uid="{00000000-0005-0000-0000-00004A000000}"/>
    <cellStyle name="標準 15" xfId="81" xr:uid="{00000000-0005-0000-0000-00004B000000}"/>
    <cellStyle name="標準 16" xfId="82" xr:uid="{00000000-0005-0000-0000-00004C000000}"/>
    <cellStyle name="標準 17" xfId="83" xr:uid="{00000000-0005-0000-0000-00004D000000}"/>
    <cellStyle name="標準 18" xfId="84" xr:uid="{00000000-0005-0000-0000-00004E000000}"/>
    <cellStyle name="標準 19" xfId="85" xr:uid="{00000000-0005-0000-0000-00004F000000}"/>
    <cellStyle name="標準 2" xfId="9" xr:uid="{00000000-0005-0000-0000-000050000000}"/>
    <cellStyle name="標準 2 2" xfId="86" xr:uid="{00000000-0005-0000-0000-000051000000}"/>
    <cellStyle name="標準 2 2 2" xfId="87" xr:uid="{00000000-0005-0000-0000-000052000000}"/>
    <cellStyle name="標準 2 3" xfId="88" xr:uid="{00000000-0005-0000-0000-000053000000}"/>
    <cellStyle name="標準 20" xfId="89" xr:uid="{00000000-0005-0000-0000-000054000000}"/>
    <cellStyle name="標準 21" xfId="90" xr:uid="{00000000-0005-0000-0000-000055000000}"/>
    <cellStyle name="標準 22" xfId="91" xr:uid="{00000000-0005-0000-0000-000056000000}"/>
    <cellStyle name="標準 23" xfId="92" xr:uid="{00000000-0005-0000-0000-000057000000}"/>
    <cellStyle name="標準 24" xfId="93" xr:uid="{00000000-0005-0000-0000-000058000000}"/>
    <cellStyle name="標準 25" xfId="94" xr:uid="{00000000-0005-0000-0000-000059000000}"/>
    <cellStyle name="標準 26" xfId="95" xr:uid="{00000000-0005-0000-0000-00005A000000}"/>
    <cellStyle name="標準 27" xfId="96" xr:uid="{00000000-0005-0000-0000-00005B000000}"/>
    <cellStyle name="標準 28" xfId="97" xr:uid="{00000000-0005-0000-0000-00005C000000}"/>
    <cellStyle name="標準 29" xfId="98" xr:uid="{00000000-0005-0000-0000-00005D000000}"/>
    <cellStyle name="標準 3" xfId="10" xr:uid="{00000000-0005-0000-0000-00005E000000}"/>
    <cellStyle name="標準 3 2" xfId="99" xr:uid="{00000000-0005-0000-0000-00005F000000}"/>
    <cellStyle name="標準 30" xfId="100" xr:uid="{00000000-0005-0000-0000-000060000000}"/>
    <cellStyle name="標準 31" xfId="101" xr:uid="{00000000-0005-0000-0000-000061000000}"/>
    <cellStyle name="標準 32" xfId="102" xr:uid="{00000000-0005-0000-0000-000062000000}"/>
    <cellStyle name="標準 33" xfId="103" xr:uid="{00000000-0005-0000-0000-000063000000}"/>
    <cellStyle name="標準 34" xfId="104" xr:uid="{00000000-0005-0000-0000-000064000000}"/>
    <cellStyle name="標準 35" xfId="105" xr:uid="{00000000-0005-0000-0000-000065000000}"/>
    <cellStyle name="標準 36" xfId="106" xr:uid="{00000000-0005-0000-0000-000066000000}"/>
    <cellStyle name="標準 4" xfId="107" xr:uid="{00000000-0005-0000-0000-000067000000}"/>
    <cellStyle name="標準 4 2" xfId="108" xr:uid="{00000000-0005-0000-0000-000068000000}"/>
    <cellStyle name="標準 5" xfId="109" xr:uid="{00000000-0005-0000-0000-000069000000}"/>
    <cellStyle name="標準 6" xfId="110" xr:uid="{00000000-0005-0000-0000-00006A000000}"/>
    <cellStyle name="標準 7" xfId="111" xr:uid="{00000000-0005-0000-0000-00006B000000}"/>
    <cellStyle name="標準 8" xfId="112" xr:uid="{00000000-0005-0000-0000-00006C000000}"/>
    <cellStyle name="標準 9" xfId="113" xr:uid="{00000000-0005-0000-0000-00006D000000}"/>
    <cellStyle name="標準_２６年度市税歳入積算明細書（個人市民税）提出用20130116" xfId="3" xr:uid="{00000000-0005-0000-0000-00006E000000}"/>
    <cellStyle name="標準_H11年当初調定見込" xfId="4" xr:uid="{00000000-0005-0000-0000-00006F000000}"/>
    <cellStyle name="標準_H13年度市税1月見込" xfId="5" xr:uid="{00000000-0005-0000-0000-000070000000}"/>
    <cellStyle name="標準_H13年度市税当初調定積算明細書" xfId="6" xr:uid="{00000000-0005-0000-0000-000071000000}"/>
    <cellStyle name="良い 2" xfId="114" xr:uid="{00000000-0005-0000-0000-000072000000}"/>
  </cellStyles>
  <dxfs count="0"/>
  <tableStyles count="0" defaultTableStyle="TableStyleMedium2" defaultPivotStyle="PivotStyleLight16"/>
  <colors>
    <mruColors>
      <color rgb="FFFF00FF"/>
      <color rgb="FFFC70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6108700</xdr:colOff>
      <xdr:row>0</xdr:row>
      <xdr:rowOff>101600</xdr:rowOff>
    </xdr:from>
    <xdr:to>
      <xdr:col>0</xdr:col>
      <xdr:colOff>7010400</xdr:colOff>
      <xdr:row>0</xdr:row>
      <xdr:rowOff>463550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108700" y="101600"/>
          <a:ext cx="901700" cy="3619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資　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>
          <a:off x="9525" y="3467100"/>
          <a:ext cx="1590675" cy="1085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8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ShapeType="1"/>
        </xdr:cNvSpPr>
      </xdr:nvSpPr>
      <xdr:spPr bwMode="auto">
        <a:xfrm>
          <a:off x="9525" y="3467100"/>
          <a:ext cx="1590675" cy="1085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8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ShapeType="1"/>
        </xdr:cNvSpPr>
      </xdr:nvSpPr>
      <xdr:spPr bwMode="auto">
        <a:xfrm>
          <a:off x="9525" y="3467100"/>
          <a:ext cx="1590675" cy="1085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8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 noChangeShapeType="1"/>
        </xdr:cNvSpPr>
      </xdr:nvSpPr>
      <xdr:spPr bwMode="auto">
        <a:xfrm>
          <a:off x="9525" y="3467100"/>
          <a:ext cx="1590675" cy="1085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6.131.11/staroffice/Base/Temp/SOT183863259/TEMP/TEMP/SPORTS/&#12458;&#12506;&#12510;&#12491;/&#12510;&#12473;&#12479;/&#65397;&#65421;&#65439;&#12510;&#12473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ｵﾍﾟマス1"/>
      <sheetName val="職種等リスト"/>
    </sheetNames>
    <definedNames>
      <definedName name="Module1.SAIZU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5"/>
  <sheetViews>
    <sheetView tabSelected="1" workbookViewId="0"/>
  </sheetViews>
  <sheetFormatPr defaultColWidth="9" defaultRowHeight="23.5"/>
  <cols>
    <col min="1" max="1" width="100.6328125" style="12" customWidth="1"/>
    <col min="2" max="16384" width="9" style="12"/>
  </cols>
  <sheetData>
    <row r="1" spans="1:1" ht="49.5" customHeight="1"/>
    <row r="2" spans="1:1" ht="61.5" customHeight="1">
      <c r="A2" s="245" t="s">
        <v>309</v>
      </c>
    </row>
    <row r="3" spans="1:1" ht="128.25" customHeight="1">
      <c r="A3" s="82" t="s">
        <v>219</v>
      </c>
    </row>
    <row r="4" spans="1:1" ht="100.5" customHeight="1">
      <c r="A4" s="13" t="s">
        <v>40</v>
      </c>
    </row>
    <row r="5" spans="1:1" ht="70" customHeight="1"/>
  </sheetData>
  <phoneticPr fontId="3"/>
  <printOptions horizontalCentered="1" verticalCentered="1"/>
  <pageMargins left="0.78740157480314965" right="0.78740157480314965" top="0.39370078740157483" bottom="0.39370078740157483" header="0.23622047244094491" footer="0.7874015748031496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11"/>
  <sheetViews>
    <sheetView zoomScale="85" zoomScaleNormal="85" workbookViewId="0">
      <selection sqref="A1:I1"/>
    </sheetView>
  </sheetViews>
  <sheetFormatPr defaultColWidth="9" defaultRowHeight="14"/>
  <cols>
    <col min="1" max="1" width="20.453125" style="3" customWidth="1"/>
    <col min="2" max="9" width="13.6328125" style="185" customWidth="1"/>
    <col min="10" max="13" width="9" style="185"/>
    <col min="14" max="14" width="9" style="186"/>
    <col min="15" max="16384" width="9" style="185"/>
  </cols>
  <sheetData>
    <row r="1" spans="1:14" s="3" customFormat="1" ht="39.75" customHeight="1" thickBot="1">
      <c r="A1" s="1288" t="s">
        <v>256</v>
      </c>
      <c r="B1" s="1288"/>
      <c r="C1" s="1288"/>
      <c r="D1" s="1288"/>
      <c r="E1" s="1288"/>
      <c r="F1" s="1288"/>
      <c r="G1" s="1288"/>
      <c r="H1" s="1288"/>
      <c r="I1" s="1288"/>
      <c r="J1" s="159"/>
      <c r="K1" s="159"/>
      <c r="L1" s="159"/>
      <c r="M1" s="159"/>
      <c r="N1" s="159"/>
    </row>
    <row r="2" spans="1:14" s="3" customFormat="1" ht="24.75" customHeight="1">
      <c r="A2" s="1289" t="s">
        <v>222</v>
      </c>
      <c r="B2" s="1292" t="s">
        <v>321</v>
      </c>
      <c r="C2" s="1293"/>
      <c r="D2" s="1292" t="s">
        <v>290</v>
      </c>
      <c r="E2" s="1293"/>
      <c r="F2" s="237" t="s">
        <v>29</v>
      </c>
      <c r="G2" s="160"/>
      <c r="H2" s="160"/>
      <c r="I2" s="161"/>
      <c r="J2" s="159"/>
      <c r="K2" s="159"/>
      <c r="L2" s="159"/>
      <c r="M2" s="159"/>
      <c r="N2" s="159"/>
    </row>
    <row r="3" spans="1:14" s="3" customFormat="1" ht="24.75" customHeight="1">
      <c r="A3" s="1290"/>
      <c r="B3" s="162" t="s">
        <v>77</v>
      </c>
      <c r="C3" s="163" t="s">
        <v>30</v>
      </c>
      <c r="D3" s="162" t="s">
        <v>77</v>
      </c>
      <c r="E3" s="163" t="s">
        <v>30</v>
      </c>
      <c r="F3" s="162" t="s">
        <v>77</v>
      </c>
      <c r="G3" s="164" t="s">
        <v>78</v>
      </c>
      <c r="H3" s="164" t="s">
        <v>30</v>
      </c>
      <c r="I3" s="163" t="s">
        <v>79</v>
      </c>
      <c r="J3" s="159"/>
      <c r="K3" s="159"/>
      <c r="L3" s="159"/>
      <c r="M3" s="159"/>
      <c r="N3" s="159"/>
    </row>
    <row r="4" spans="1:14" s="3" customFormat="1" ht="24.75" customHeight="1" thickBot="1">
      <c r="A4" s="1291"/>
      <c r="B4" s="165" t="s">
        <v>80</v>
      </c>
      <c r="C4" s="166" t="s">
        <v>6</v>
      </c>
      <c r="D4" s="165" t="s">
        <v>80</v>
      </c>
      <c r="E4" s="166" t="s">
        <v>6</v>
      </c>
      <c r="F4" s="165" t="s">
        <v>80</v>
      </c>
      <c r="G4" s="167" t="s">
        <v>294</v>
      </c>
      <c r="H4" s="168" t="s">
        <v>6</v>
      </c>
      <c r="I4" s="169" t="s">
        <v>223</v>
      </c>
      <c r="J4" s="159"/>
      <c r="K4" s="159"/>
      <c r="L4" s="159"/>
      <c r="M4" s="159"/>
      <c r="N4" s="159"/>
    </row>
    <row r="5" spans="1:14" s="3" customFormat="1" ht="69.75" customHeight="1" thickBot="1">
      <c r="A5" s="236" t="s">
        <v>81</v>
      </c>
      <c r="B5" s="508">
        <v>416618</v>
      </c>
      <c r="C5" s="509">
        <v>2729680</v>
      </c>
      <c r="D5" s="508">
        <v>411692</v>
      </c>
      <c r="E5" s="509">
        <v>2646000</v>
      </c>
      <c r="F5" s="170">
        <f>B5-D5</f>
        <v>4926</v>
      </c>
      <c r="G5" s="171">
        <f>ROUND(B5/D5*100,1)</f>
        <v>101.2</v>
      </c>
      <c r="H5" s="172">
        <f>C5-E5</f>
        <v>83680</v>
      </c>
      <c r="I5" s="173">
        <f>ROUND(C5/E5*100,1)</f>
        <v>103.2</v>
      </c>
      <c r="J5" s="159"/>
      <c r="K5" s="159"/>
      <c r="L5" s="159"/>
      <c r="M5" s="159"/>
      <c r="N5" s="159"/>
    </row>
    <row r="6" spans="1:14" s="3" customFormat="1" ht="40.5" customHeight="1">
      <c r="A6" s="174"/>
      <c r="B6" s="174"/>
      <c r="C6" s="174"/>
      <c r="D6" s="174"/>
      <c r="E6" s="174"/>
      <c r="F6" s="174"/>
      <c r="G6" s="174"/>
      <c r="H6" s="174"/>
      <c r="I6" s="174"/>
      <c r="J6" s="159"/>
      <c r="K6" s="159"/>
      <c r="L6" s="159"/>
      <c r="M6" s="159"/>
      <c r="N6" s="159"/>
    </row>
    <row r="7" spans="1:14" s="3" customFormat="1" ht="39.75" customHeight="1" thickBot="1">
      <c r="A7" s="1288" t="s">
        <v>183</v>
      </c>
      <c r="B7" s="1288"/>
      <c r="C7" s="1288"/>
      <c r="D7" s="1288"/>
      <c r="E7" s="1288"/>
      <c r="F7" s="1288"/>
      <c r="G7" s="1288"/>
      <c r="H7" s="1288"/>
      <c r="I7" s="1288"/>
      <c r="J7" s="159"/>
      <c r="K7" s="159"/>
      <c r="L7" s="159"/>
      <c r="M7" s="159"/>
      <c r="N7" s="159"/>
    </row>
    <row r="8" spans="1:14" s="3" customFormat="1" ht="24.75" customHeight="1">
      <c r="A8" s="1283" t="s">
        <v>222</v>
      </c>
      <c r="B8" s="1286" t="str">
        <f>B2</f>
        <v>令和６年度</v>
      </c>
      <c r="C8" s="1287"/>
      <c r="D8" s="1286" t="str">
        <f>D2</f>
        <v>令和５年度</v>
      </c>
      <c r="E8" s="1287"/>
      <c r="F8" s="239" t="s">
        <v>29</v>
      </c>
      <c r="G8" s="175"/>
      <c r="H8" s="175"/>
      <c r="I8" s="176"/>
      <c r="J8" s="159"/>
      <c r="K8" s="159"/>
      <c r="L8" s="159"/>
      <c r="M8" s="159"/>
      <c r="N8" s="159"/>
    </row>
    <row r="9" spans="1:14" s="3" customFormat="1" ht="24.75" customHeight="1">
      <c r="A9" s="1284"/>
      <c r="B9" s="177" t="s">
        <v>77</v>
      </c>
      <c r="C9" s="178" t="s">
        <v>30</v>
      </c>
      <c r="D9" s="177" t="s">
        <v>77</v>
      </c>
      <c r="E9" s="178" t="s">
        <v>30</v>
      </c>
      <c r="F9" s="177" t="s">
        <v>77</v>
      </c>
      <c r="G9" s="179" t="s">
        <v>78</v>
      </c>
      <c r="H9" s="179" t="s">
        <v>30</v>
      </c>
      <c r="I9" s="178" t="s">
        <v>79</v>
      </c>
      <c r="J9" s="159"/>
      <c r="K9" s="159"/>
      <c r="L9" s="159"/>
      <c r="M9" s="159"/>
      <c r="N9" s="159"/>
    </row>
    <row r="10" spans="1:14" s="3" customFormat="1" ht="24.75" customHeight="1" thickBot="1">
      <c r="A10" s="1285"/>
      <c r="B10" s="180" t="s">
        <v>82</v>
      </c>
      <c r="C10" s="181" t="s">
        <v>6</v>
      </c>
      <c r="D10" s="180" t="s">
        <v>82</v>
      </c>
      <c r="E10" s="181" t="s">
        <v>6</v>
      </c>
      <c r="F10" s="180" t="s">
        <v>82</v>
      </c>
      <c r="G10" s="182" t="s">
        <v>295</v>
      </c>
      <c r="H10" s="183" t="s">
        <v>6</v>
      </c>
      <c r="I10" s="184" t="s">
        <v>257</v>
      </c>
      <c r="N10" s="4"/>
    </row>
    <row r="11" spans="1:14" s="3" customFormat="1" ht="69.75" customHeight="1" thickBot="1">
      <c r="A11" s="238" t="s">
        <v>81</v>
      </c>
      <c r="B11" s="510">
        <v>64187</v>
      </c>
      <c r="C11" s="511">
        <v>9628</v>
      </c>
      <c r="D11" s="510">
        <v>68000</v>
      </c>
      <c r="E11" s="511">
        <v>10200</v>
      </c>
      <c r="F11" s="170">
        <f>B11-D11</f>
        <v>-3813</v>
      </c>
      <c r="G11" s="171">
        <f>ROUND(B11/D11*100,1)</f>
        <v>94.4</v>
      </c>
      <c r="H11" s="172">
        <f>C11-E11</f>
        <v>-572</v>
      </c>
      <c r="I11" s="173">
        <f>ROUND(C11/E11*100,1)</f>
        <v>94.4</v>
      </c>
      <c r="N11" s="4"/>
    </row>
  </sheetData>
  <mergeCells count="8">
    <mergeCell ref="A8:A10"/>
    <mergeCell ref="B8:C8"/>
    <mergeCell ref="D8:E8"/>
    <mergeCell ref="A1:I1"/>
    <mergeCell ref="A2:A4"/>
    <mergeCell ref="B2:C2"/>
    <mergeCell ref="D2:E2"/>
    <mergeCell ref="A7:I7"/>
  </mergeCells>
  <phoneticPr fontId="3"/>
  <pageMargins left="0.78740157480314965" right="0.78740157480314965" top="0.59055118110236227" bottom="0.78740157480314965" header="0.39370078740157483" footer="0.39370078740157483"/>
  <pageSetup paperSize="9" firstPageNumber="8" orientation="landscape" useFirstPageNumber="1" r:id="rId1"/>
  <headerFooter scaleWithDoc="0" alignWithMargins="0">
    <oddFooter>&amp;C&amp;"ＭＳ 明朝,標準"&amp;14-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15"/>
  <sheetViews>
    <sheetView showGridLines="0" workbookViewId="0">
      <selection sqref="A1:I1"/>
    </sheetView>
  </sheetViews>
  <sheetFormatPr defaultColWidth="9" defaultRowHeight="14"/>
  <cols>
    <col min="1" max="1" width="6.6328125" style="111" customWidth="1"/>
    <col min="2" max="2" width="10.6328125" style="111" customWidth="1"/>
    <col min="3" max="3" width="18.6328125" style="111" customWidth="1"/>
    <col min="4" max="4" width="13.6328125" style="111" customWidth="1"/>
    <col min="5" max="5" width="18.6328125" style="111" customWidth="1"/>
    <col min="6" max="6" width="13.6328125" style="111" customWidth="1"/>
    <col min="7" max="7" width="18.6328125" style="111" customWidth="1"/>
    <col min="8" max="8" width="13.6328125" style="111" customWidth="1"/>
    <col min="9" max="9" width="10.6328125" style="158" customWidth="1"/>
    <col min="10" max="16384" width="9" style="111"/>
  </cols>
  <sheetData>
    <row r="1" spans="1:9" s="109" customFormat="1" ht="36" customHeight="1" thickBot="1">
      <c r="A1" s="1307" t="s">
        <v>224</v>
      </c>
      <c r="B1" s="1307"/>
      <c r="C1" s="1307"/>
      <c r="D1" s="1307"/>
      <c r="E1" s="1307"/>
      <c r="F1" s="1307"/>
      <c r="G1" s="1307"/>
      <c r="H1" s="1307"/>
      <c r="I1" s="1307"/>
    </row>
    <row r="2" spans="1:9" ht="22.5" customHeight="1">
      <c r="A2" s="1221" t="s">
        <v>236</v>
      </c>
      <c r="B2" s="1218"/>
      <c r="C2" s="1225" t="s">
        <v>322</v>
      </c>
      <c r="D2" s="1227"/>
      <c r="E2" s="1312" t="s">
        <v>291</v>
      </c>
      <c r="F2" s="1313"/>
      <c r="G2" s="187" t="s">
        <v>225</v>
      </c>
      <c r="H2" s="188"/>
      <c r="I2" s="1314" t="s">
        <v>226</v>
      </c>
    </row>
    <row r="3" spans="1:9" ht="22.5" customHeight="1" thickBot="1">
      <c r="A3" s="1229"/>
      <c r="B3" s="1322"/>
      <c r="C3" s="189" t="s">
        <v>227</v>
      </c>
      <c r="D3" s="190" t="s">
        <v>180</v>
      </c>
      <c r="E3" s="191" t="s">
        <v>227</v>
      </c>
      <c r="F3" s="190" t="s">
        <v>180</v>
      </c>
      <c r="G3" s="192" t="s">
        <v>227</v>
      </c>
      <c r="H3" s="193" t="s">
        <v>180</v>
      </c>
      <c r="I3" s="1315"/>
    </row>
    <row r="4" spans="1:9" ht="22.5" customHeight="1">
      <c r="A4" s="1316" t="s">
        <v>84</v>
      </c>
      <c r="B4" s="1317"/>
      <c r="C4" s="194" t="s">
        <v>85</v>
      </c>
      <c r="D4" s="195"/>
      <c r="E4" s="196" t="s">
        <v>85</v>
      </c>
      <c r="F4" s="197"/>
      <c r="G4" s="198" t="s">
        <v>85</v>
      </c>
      <c r="H4" s="199"/>
      <c r="I4" s="1320">
        <f>ROUND(D5/F5*100,1)</f>
        <v>99.4</v>
      </c>
    </row>
    <row r="5" spans="1:9" ht="22.5" customHeight="1">
      <c r="A5" s="1318"/>
      <c r="B5" s="1319"/>
      <c r="C5" s="512">
        <v>3219929</v>
      </c>
      <c r="D5" s="513">
        <v>1931957</v>
      </c>
      <c r="E5" s="512">
        <v>3238333</v>
      </c>
      <c r="F5" s="513">
        <v>1943000</v>
      </c>
      <c r="G5" s="200">
        <f>C5-E5</f>
        <v>-18404</v>
      </c>
      <c r="H5" s="201">
        <f>D5-F5</f>
        <v>-11043</v>
      </c>
      <c r="I5" s="1321"/>
    </row>
    <row r="6" spans="1:9" ht="22.5" customHeight="1">
      <c r="A6" s="1299" t="s">
        <v>87</v>
      </c>
      <c r="B6" s="1300"/>
      <c r="C6" s="514" t="s">
        <v>6</v>
      </c>
      <c r="D6" s="515"/>
      <c r="E6" s="514" t="s">
        <v>6</v>
      </c>
      <c r="F6" s="515"/>
      <c r="G6" s="202" t="s">
        <v>6</v>
      </c>
      <c r="H6" s="203"/>
      <c r="I6" s="1303">
        <f>ROUND(D7/F7*100,1)</f>
        <v>107.3</v>
      </c>
    </row>
    <row r="7" spans="1:9" ht="22.5" customHeight="1" thickBot="1">
      <c r="A7" s="1301"/>
      <c r="B7" s="1302"/>
      <c r="C7" s="516">
        <v>224076400</v>
      </c>
      <c r="D7" s="517">
        <v>560191</v>
      </c>
      <c r="E7" s="516">
        <v>208800000</v>
      </c>
      <c r="F7" s="517">
        <v>522000</v>
      </c>
      <c r="G7" s="204">
        <f>C7-E7</f>
        <v>15276400</v>
      </c>
      <c r="H7" s="205">
        <f>D7-F7</f>
        <v>38191</v>
      </c>
      <c r="I7" s="1304"/>
    </row>
    <row r="8" spans="1:9" ht="45" customHeight="1" thickBot="1">
      <c r="A8" s="1305" t="s">
        <v>179</v>
      </c>
      <c r="B8" s="1306"/>
      <c r="C8" s="206" t="s">
        <v>31</v>
      </c>
      <c r="D8" s="207">
        <f>D5+D7</f>
        <v>2492148</v>
      </c>
      <c r="E8" s="208" t="s">
        <v>31</v>
      </c>
      <c r="F8" s="209">
        <f>F5+F7</f>
        <v>2465000</v>
      </c>
      <c r="G8" s="210" t="s">
        <v>292</v>
      </c>
      <c r="H8" s="205">
        <f>D8-F8</f>
        <v>27148</v>
      </c>
      <c r="I8" s="211">
        <f>ROUND(D8/F8*100,1)</f>
        <v>101.1</v>
      </c>
    </row>
    <row r="9" spans="1:9" s="109" customFormat="1" ht="20.149999999999999" customHeight="1">
      <c r="A9" s="212"/>
      <c r="B9" s="213"/>
      <c r="C9" s="214"/>
      <c r="D9" s="215"/>
      <c r="E9" s="214"/>
      <c r="F9" s="215"/>
      <c r="G9" s="214"/>
      <c r="H9" s="216"/>
      <c r="I9" s="217"/>
    </row>
    <row r="10" spans="1:9" s="109" customFormat="1" ht="36" customHeight="1" thickBot="1">
      <c r="A10" s="1307" t="s">
        <v>228</v>
      </c>
      <c r="B10" s="1307"/>
      <c r="C10" s="1307"/>
      <c r="D10" s="1307"/>
      <c r="E10" s="1307"/>
      <c r="F10" s="1307"/>
      <c r="G10" s="1307"/>
      <c r="H10" s="1307"/>
      <c r="I10" s="1307"/>
    </row>
    <row r="11" spans="1:9" ht="22.5" customHeight="1">
      <c r="A11" s="1308" t="s">
        <v>167</v>
      </c>
      <c r="B11" s="1309"/>
      <c r="C11" s="1312" t="str">
        <f>C2</f>
        <v>令和６年度</v>
      </c>
      <c r="D11" s="1313"/>
      <c r="E11" s="1312" t="str">
        <f>E2</f>
        <v>令和５年度</v>
      </c>
      <c r="F11" s="1313"/>
      <c r="G11" s="187" t="s">
        <v>258</v>
      </c>
      <c r="H11" s="188"/>
      <c r="I11" s="1314" t="s">
        <v>259</v>
      </c>
    </row>
    <row r="12" spans="1:9" ht="22.5" customHeight="1" thickBot="1">
      <c r="A12" s="1310"/>
      <c r="B12" s="1311"/>
      <c r="C12" s="191" t="s">
        <v>181</v>
      </c>
      <c r="D12" s="218" t="s">
        <v>180</v>
      </c>
      <c r="E12" s="191" t="s">
        <v>181</v>
      </c>
      <c r="F12" s="218" t="s">
        <v>180</v>
      </c>
      <c r="G12" s="192" t="s">
        <v>181</v>
      </c>
      <c r="H12" s="219" t="s">
        <v>180</v>
      </c>
      <c r="I12" s="1315"/>
    </row>
    <row r="13" spans="1:9" ht="45" customHeight="1">
      <c r="A13" s="1294" t="s">
        <v>260</v>
      </c>
      <c r="B13" s="1295"/>
      <c r="C13" s="512">
        <v>1489215200</v>
      </c>
      <c r="D13" s="518">
        <f>C13*0.25%</f>
        <v>3723038</v>
      </c>
      <c r="E13" s="512">
        <v>1450957200</v>
      </c>
      <c r="F13" s="220">
        <f>E13*0.25%</f>
        <v>3627393</v>
      </c>
      <c r="G13" s="200">
        <f>C13-E13</f>
        <v>38258000</v>
      </c>
      <c r="H13" s="200">
        <f>D13-F13</f>
        <v>95645</v>
      </c>
      <c r="I13" s="221">
        <f>ROUND(D13/F13*100,1)</f>
        <v>102.6</v>
      </c>
    </row>
    <row r="14" spans="1:9" ht="45" customHeight="1" thickBot="1">
      <c r="A14" s="1296" t="s">
        <v>261</v>
      </c>
      <c r="B14" s="1297"/>
      <c r="C14" s="519">
        <v>1010575600</v>
      </c>
      <c r="D14" s="518">
        <f>C14*0.25%</f>
        <v>2526439</v>
      </c>
      <c r="E14" s="519">
        <v>1004316400</v>
      </c>
      <c r="F14" s="220">
        <f>E14*0.25%</f>
        <v>2510791</v>
      </c>
      <c r="G14" s="222">
        <f>C14-E14</f>
        <v>6259200</v>
      </c>
      <c r="H14" s="222">
        <f>D14-F14</f>
        <v>15648</v>
      </c>
      <c r="I14" s="223">
        <f>ROUND(D14/F14*100,1)</f>
        <v>100.6</v>
      </c>
    </row>
    <row r="15" spans="1:9" s="229" customFormat="1" ht="45" customHeight="1" thickBot="1">
      <c r="A15" s="892" t="s">
        <v>178</v>
      </c>
      <c r="B15" s="1298"/>
      <c r="C15" s="224">
        <f t="shared" ref="C15:H15" si="0">C13+C14</f>
        <v>2499790800</v>
      </c>
      <c r="D15" s="225">
        <f t="shared" si="0"/>
        <v>6249477</v>
      </c>
      <c r="E15" s="224">
        <f t="shared" si="0"/>
        <v>2455273600</v>
      </c>
      <c r="F15" s="225">
        <f t="shared" si="0"/>
        <v>6138184</v>
      </c>
      <c r="G15" s="226">
        <f t="shared" si="0"/>
        <v>44517200</v>
      </c>
      <c r="H15" s="227">
        <f t="shared" si="0"/>
        <v>111293</v>
      </c>
      <c r="I15" s="228">
        <f>ROUND(D15/F15*100,1)</f>
        <v>101.8</v>
      </c>
    </row>
  </sheetData>
  <mergeCells count="18">
    <mergeCell ref="A4:B5"/>
    <mergeCell ref="I4:I5"/>
    <mergeCell ref="A1:I1"/>
    <mergeCell ref="A2:B3"/>
    <mergeCell ref="C2:D2"/>
    <mergeCell ref="E2:F2"/>
    <mergeCell ref="I2:I3"/>
    <mergeCell ref="A13:B13"/>
    <mergeCell ref="A14:B14"/>
    <mergeCell ref="A15:B15"/>
    <mergeCell ref="A6:B7"/>
    <mergeCell ref="I6:I7"/>
    <mergeCell ref="A8:B8"/>
    <mergeCell ref="A10:I10"/>
    <mergeCell ref="A11:B12"/>
    <mergeCell ref="C11:D11"/>
    <mergeCell ref="E11:F11"/>
    <mergeCell ref="I11:I12"/>
  </mergeCells>
  <phoneticPr fontId="3"/>
  <pageMargins left="0.78740157480314965" right="0.78740157480314965" top="0.59055118110236227" bottom="0.78740157480314965" header="0.39370078740157483" footer="0.39370078740157483"/>
  <pageSetup paperSize="9" firstPageNumber="9" orientation="landscape" useFirstPageNumber="1" r:id="rId1"/>
  <headerFooter scaleWithDoc="0" alignWithMargins="0">
    <oddFooter>&amp;C&amp;"ＭＳ 明朝,標準"&amp;14-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workbookViewId="0"/>
  </sheetViews>
  <sheetFormatPr defaultColWidth="9" defaultRowHeight="20.149999999999999" customHeight="1"/>
  <cols>
    <col min="1" max="1" width="58.90625" style="6" customWidth="1"/>
    <col min="2" max="2" width="4.6328125" style="10" customWidth="1"/>
    <col min="3" max="16384" width="9" style="6"/>
  </cols>
  <sheetData>
    <row r="1" spans="1:2" ht="24" customHeight="1">
      <c r="A1" s="15" t="s">
        <v>115</v>
      </c>
      <c r="B1" s="16"/>
    </row>
    <row r="2" spans="1:2" ht="20.149999999999999" customHeight="1">
      <c r="A2" s="17"/>
      <c r="B2" s="16"/>
    </row>
    <row r="3" spans="1:2" ht="20.149999999999999" customHeight="1">
      <c r="A3" s="17"/>
      <c r="B3" s="16"/>
    </row>
    <row r="4" spans="1:2" s="17" customFormat="1" ht="20.149999999999999" customHeight="1">
      <c r="A4" s="18" t="s">
        <v>41</v>
      </c>
      <c r="B4" s="19" t="s">
        <v>42</v>
      </c>
    </row>
    <row r="5" spans="1:2" s="17" customFormat="1" ht="20.149999999999999" customHeight="1">
      <c r="A5" s="18" t="s">
        <v>43</v>
      </c>
      <c r="B5" s="19" t="s">
        <v>44</v>
      </c>
    </row>
    <row r="6" spans="1:2" s="17" customFormat="1" ht="20.149999999999999" customHeight="1">
      <c r="A6" s="18" t="s">
        <v>45</v>
      </c>
      <c r="B6" s="19" t="s">
        <v>44</v>
      </c>
    </row>
    <row r="7" spans="1:2" s="17" customFormat="1" ht="20.149999999999999" customHeight="1">
      <c r="A7" s="18" t="s">
        <v>46</v>
      </c>
      <c r="B7" s="19" t="s">
        <v>47</v>
      </c>
    </row>
    <row r="8" spans="1:2" s="7" customFormat="1" ht="20.149999999999999" customHeight="1">
      <c r="A8" s="18" t="s">
        <v>48</v>
      </c>
      <c r="B8" s="19" t="s">
        <v>34</v>
      </c>
    </row>
    <row r="9" spans="1:2" s="17" customFormat="1" ht="20.149999999999999" customHeight="1">
      <c r="A9" s="18" t="s">
        <v>49</v>
      </c>
      <c r="B9" s="19" t="s">
        <v>50</v>
      </c>
    </row>
    <row r="10" spans="1:2" s="17" customFormat="1" ht="19.5" customHeight="1">
      <c r="A10" s="18" t="s">
        <v>51</v>
      </c>
      <c r="B10" s="19" t="s">
        <v>52</v>
      </c>
    </row>
    <row r="11" spans="1:2" s="17" customFormat="1" ht="20.149999999999999" customHeight="1">
      <c r="A11" s="18" t="s">
        <v>53</v>
      </c>
      <c r="B11" s="19" t="s">
        <v>54</v>
      </c>
    </row>
    <row r="12" spans="1:2" s="17" customFormat="1" ht="20.149999999999999" customHeight="1">
      <c r="A12" s="18" t="s">
        <v>55</v>
      </c>
      <c r="B12" s="19" t="s">
        <v>54</v>
      </c>
    </row>
    <row r="13" spans="1:2" s="7" customFormat="1" ht="20.149999999999999" customHeight="1">
      <c r="A13" s="18" t="s">
        <v>271</v>
      </c>
      <c r="B13" s="19" t="s">
        <v>56</v>
      </c>
    </row>
    <row r="14" spans="1:2" s="7" customFormat="1" ht="20.149999999999999" customHeight="1">
      <c r="A14" s="18" t="s">
        <v>272</v>
      </c>
      <c r="B14" s="19" t="s">
        <v>56</v>
      </c>
    </row>
    <row r="15" spans="1:2" s="7" customFormat="1" ht="20.149999999999999" customHeight="1">
      <c r="A15" s="18" t="s">
        <v>57</v>
      </c>
      <c r="B15" s="19" t="s">
        <v>58</v>
      </c>
    </row>
    <row r="16" spans="1:2" s="7" customFormat="1" ht="20.149999999999999" customHeight="1">
      <c r="A16" s="18" t="s">
        <v>59</v>
      </c>
      <c r="B16" s="19" t="s">
        <v>113</v>
      </c>
    </row>
    <row r="17" spans="1:2" s="7" customFormat="1" ht="20.149999999999999" customHeight="1">
      <c r="A17" s="18" t="s">
        <v>60</v>
      </c>
      <c r="B17" s="19" t="s">
        <v>114</v>
      </c>
    </row>
    <row r="18" spans="1:2" s="7" customFormat="1" ht="20.149999999999999" customHeight="1">
      <c r="A18" s="18" t="s">
        <v>61</v>
      </c>
      <c r="B18" s="19" t="s">
        <v>114</v>
      </c>
    </row>
    <row r="19" spans="1:2" s="7" customFormat="1" ht="20.149999999999999" customHeight="1">
      <c r="A19" s="7" t="s">
        <v>62</v>
      </c>
      <c r="B19" s="11"/>
    </row>
    <row r="20" spans="1:2" ht="20.149999999999999" customHeight="1">
      <c r="A20" s="6" t="s">
        <v>62</v>
      </c>
    </row>
    <row r="21" spans="1:2" ht="20.149999999999999" customHeight="1">
      <c r="A21" s="10"/>
      <c r="B21" s="6"/>
    </row>
    <row r="22" spans="1:2" ht="20.149999999999999" customHeight="1">
      <c r="A22" s="531"/>
      <c r="B22" s="531"/>
    </row>
    <row r="23" spans="1:2" ht="20.149999999999999" customHeight="1">
      <c r="A23" s="54"/>
      <c r="B23" s="54"/>
    </row>
    <row r="24" spans="1:2" ht="20.149999999999999" customHeight="1">
      <c r="A24" s="54"/>
      <c r="B24" s="54"/>
    </row>
    <row r="25" spans="1:2" ht="20.149999999999999" customHeight="1">
      <c r="A25" s="54"/>
      <c r="B25" s="54"/>
    </row>
  </sheetData>
  <mergeCells count="1">
    <mergeCell ref="A22:B22"/>
  </mergeCells>
  <phoneticPr fontId="3"/>
  <printOptions verticalCentered="1"/>
  <pageMargins left="1.3779527559055118" right="0.19685039370078741" top="0.59055118110236227" bottom="0.78740157480314965" header="0.39370078740157483" footer="0.59055118110236227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L39"/>
  <sheetViews>
    <sheetView zoomScale="85" zoomScaleNormal="85" workbookViewId="0">
      <selection sqref="A1:P1"/>
    </sheetView>
  </sheetViews>
  <sheetFormatPr defaultColWidth="10.6328125" defaultRowHeight="14"/>
  <cols>
    <col min="1" max="3" width="2.90625" style="52" customWidth="1"/>
    <col min="4" max="4" width="19.6328125" style="52" customWidth="1"/>
    <col min="5" max="5" width="12.90625" style="5" customWidth="1"/>
    <col min="6" max="6" width="11.6328125" style="52" customWidth="1"/>
    <col min="7" max="7" width="12.90625" style="5" customWidth="1"/>
    <col min="8" max="8" width="8.453125" style="9" customWidth="1"/>
    <col min="9" max="10" width="12.90625" style="5" customWidth="1"/>
    <col min="11" max="11" width="10.6328125" style="5" customWidth="1"/>
    <col min="12" max="13" width="8.453125" style="5" customWidth="1"/>
    <col min="14" max="14" width="12.90625" style="5" customWidth="1"/>
    <col min="15" max="15" width="8.453125" style="5" customWidth="1"/>
    <col min="16" max="16" width="12.90625" style="5" customWidth="1"/>
    <col min="17" max="17" width="10.6328125" style="5" customWidth="1"/>
    <col min="18" max="18" width="12.453125" style="5" hidden="1" customWidth="1"/>
    <col min="19" max="19" width="10.6328125" style="5" hidden="1" customWidth="1"/>
    <col min="20" max="20" width="12.453125" style="5" hidden="1" customWidth="1"/>
    <col min="21" max="23" width="10.6328125" style="5" hidden="1" customWidth="1"/>
    <col min="24" max="25" width="8.6328125" style="5" customWidth="1"/>
    <col min="26" max="16384" width="10.6328125" style="5"/>
  </cols>
  <sheetData>
    <row r="1" spans="1:38" s="52" customFormat="1" ht="40" customHeight="1">
      <c r="A1" s="534" t="s">
        <v>188</v>
      </c>
      <c r="B1" s="534"/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4"/>
      <c r="N1" s="534"/>
      <c r="O1" s="534"/>
      <c r="P1" s="534"/>
    </row>
    <row r="2" spans="1:38" s="52" customFormat="1" ht="17.25" customHeight="1" thickBot="1">
      <c r="A2" s="240"/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53"/>
      <c r="P2" s="53" t="s">
        <v>308</v>
      </c>
    </row>
    <row r="3" spans="1:38" s="52" customFormat="1" ht="17.25" customHeight="1">
      <c r="A3" s="554" t="s">
        <v>189</v>
      </c>
      <c r="B3" s="555"/>
      <c r="C3" s="555"/>
      <c r="D3" s="556"/>
      <c r="E3" s="567" t="s">
        <v>310</v>
      </c>
      <c r="F3" s="568"/>
      <c r="G3" s="568"/>
      <c r="H3" s="568"/>
      <c r="I3" s="568"/>
      <c r="J3" s="568"/>
      <c r="K3" s="569"/>
      <c r="L3" s="546" t="s">
        <v>63</v>
      </c>
      <c r="M3" s="547"/>
      <c r="N3" s="567" t="s">
        <v>311</v>
      </c>
      <c r="O3" s="568"/>
      <c r="P3" s="569"/>
    </row>
    <row r="4" spans="1:38" s="52" customFormat="1" ht="17.25" customHeight="1">
      <c r="A4" s="557"/>
      <c r="B4" s="558"/>
      <c r="C4" s="558"/>
      <c r="D4" s="559"/>
      <c r="E4" s="246" t="s">
        <v>66</v>
      </c>
      <c r="F4" s="234" t="s">
        <v>283</v>
      </c>
      <c r="G4" s="247" t="s">
        <v>67</v>
      </c>
      <c r="H4" s="234" t="s">
        <v>301</v>
      </c>
      <c r="I4" s="248" t="s">
        <v>68</v>
      </c>
      <c r="J4" s="248" t="s">
        <v>65</v>
      </c>
      <c r="K4" s="249" t="s">
        <v>69</v>
      </c>
      <c r="L4" s="250" t="s">
        <v>210</v>
      </c>
      <c r="M4" s="249" t="s">
        <v>112</v>
      </c>
      <c r="N4" s="251" t="s">
        <v>64</v>
      </c>
      <c r="O4" s="570" t="s">
        <v>190</v>
      </c>
      <c r="P4" s="249" t="s">
        <v>65</v>
      </c>
    </row>
    <row r="5" spans="1:38" s="52" customFormat="1" ht="17.25" customHeight="1" thickBot="1">
      <c r="A5" s="560"/>
      <c r="B5" s="561"/>
      <c r="C5" s="561"/>
      <c r="D5" s="562"/>
      <c r="E5" s="252" t="s">
        <v>70</v>
      </c>
      <c r="F5" s="235" t="s">
        <v>284</v>
      </c>
      <c r="G5" s="253" t="s">
        <v>296</v>
      </c>
      <c r="H5" s="235" t="s">
        <v>302</v>
      </c>
      <c r="I5" s="254" t="s">
        <v>191</v>
      </c>
      <c r="J5" s="254" t="s">
        <v>297</v>
      </c>
      <c r="K5" s="255" t="s">
        <v>298</v>
      </c>
      <c r="L5" s="256" t="s">
        <v>300</v>
      </c>
      <c r="M5" s="255" t="s">
        <v>303</v>
      </c>
      <c r="N5" s="257" t="s">
        <v>299</v>
      </c>
      <c r="O5" s="571"/>
      <c r="P5" s="258" t="s">
        <v>192</v>
      </c>
    </row>
    <row r="6" spans="1:38" s="1" customFormat="1" ht="17.25" customHeight="1">
      <c r="A6" s="541" t="s">
        <v>193</v>
      </c>
      <c r="B6" s="542"/>
      <c r="C6" s="542"/>
      <c r="D6" s="572"/>
      <c r="E6" s="259">
        <v>88167275.817356095</v>
      </c>
      <c r="F6" s="260"/>
      <c r="G6" s="261">
        <v>88167275.817356095</v>
      </c>
      <c r="H6" s="262">
        <v>97.429310595859505</v>
      </c>
      <c r="I6" s="261">
        <v>85900769</v>
      </c>
      <c r="J6" s="261">
        <v>85300000</v>
      </c>
      <c r="K6" s="263">
        <v>600769</v>
      </c>
      <c r="L6" s="264">
        <v>102.20606211759606</v>
      </c>
      <c r="M6" s="265">
        <v>101.67228863964147</v>
      </c>
      <c r="N6" s="261">
        <v>86264233.24666667</v>
      </c>
      <c r="O6" s="262">
        <v>97.257734570128946</v>
      </c>
      <c r="P6" s="266">
        <v>83897000</v>
      </c>
      <c r="R6" s="87">
        <f>J7+J8</f>
        <v>85300000</v>
      </c>
      <c r="S6" s="5">
        <f>E6*H6/100</f>
        <v>85900769</v>
      </c>
      <c r="T6" s="84">
        <f>S6-K6</f>
        <v>85300000</v>
      </c>
      <c r="U6" s="1" t="e">
        <f>G6/#REF!*100</f>
        <v>#REF!</v>
      </c>
      <c r="V6" s="1" t="e">
        <f>J6/#REF!*100</f>
        <v>#REF!</v>
      </c>
    </row>
    <row r="7" spans="1:38" ht="17.25" customHeight="1">
      <c r="A7" s="67"/>
      <c r="B7" s="535" t="s">
        <v>194</v>
      </c>
      <c r="C7" s="536"/>
      <c r="D7" s="563"/>
      <c r="E7" s="267">
        <v>86033542.230022758</v>
      </c>
      <c r="F7" s="268"/>
      <c r="G7" s="269">
        <v>86033542.230022758</v>
      </c>
      <c r="H7" s="270">
        <v>99.165782075897951</v>
      </c>
      <c r="I7" s="269">
        <v>85315835</v>
      </c>
      <c r="J7" s="269">
        <v>84715300</v>
      </c>
      <c r="K7" s="271">
        <v>600535</v>
      </c>
      <c r="L7" s="272">
        <v>102.39451580036902</v>
      </c>
      <c r="M7" s="273">
        <v>101.73360217216654</v>
      </c>
      <c r="N7" s="269">
        <v>84021631</v>
      </c>
      <c r="O7" s="270">
        <v>99.109006822302703</v>
      </c>
      <c r="P7" s="274">
        <v>83271700</v>
      </c>
      <c r="R7" s="88">
        <f>J14+J22+J29+J31+J32+J34+J37</f>
        <v>84715300</v>
      </c>
      <c r="S7" s="5">
        <f>E7*H7/100</f>
        <v>85315835</v>
      </c>
      <c r="T7" s="84">
        <f t="shared" ref="T7:T38" si="0">S7-K7</f>
        <v>84715300</v>
      </c>
      <c r="U7" s="1" t="e">
        <f>G7/#REF!*100</f>
        <v>#REF!</v>
      </c>
      <c r="V7" s="1" t="e">
        <f>J7/#REF!*100</f>
        <v>#REF!</v>
      </c>
      <c r="Y7" s="534"/>
      <c r="Z7" s="534"/>
      <c r="AA7" s="534"/>
      <c r="AB7" s="534"/>
      <c r="AC7" s="534"/>
      <c r="AD7" s="534"/>
      <c r="AE7" s="534"/>
      <c r="AF7" s="534"/>
      <c r="AG7" s="534"/>
      <c r="AH7" s="534"/>
      <c r="AI7" s="534"/>
      <c r="AJ7" s="534"/>
      <c r="AK7" s="534"/>
      <c r="AL7" s="534"/>
    </row>
    <row r="8" spans="1:38" ht="17.25" customHeight="1" thickBot="1">
      <c r="A8" s="68"/>
      <c r="B8" s="564" t="s">
        <v>195</v>
      </c>
      <c r="C8" s="565"/>
      <c r="D8" s="566"/>
      <c r="E8" s="275">
        <v>2133733.5873333314</v>
      </c>
      <c r="F8" s="276"/>
      <c r="G8" s="276">
        <v>2133733.5873333314</v>
      </c>
      <c r="H8" s="277">
        <v>27.413637928952085</v>
      </c>
      <c r="I8" s="276">
        <v>584934</v>
      </c>
      <c r="J8" s="276">
        <v>584700</v>
      </c>
      <c r="K8" s="278">
        <v>234</v>
      </c>
      <c r="L8" s="279">
        <v>95.145431629922143</v>
      </c>
      <c r="M8" s="280">
        <v>93.507116584039665</v>
      </c>
      <c r="N8" s="276">
        <v>2242602.2466666666</v>
      </c>
      <c r="O8" s="277">
        <v>27.897724660265734</v>
      </c>
      <c r="P8" s="281">
        <v>625300</v>
      </c>
      <c r="R8" s="88" t="e">
        <f>J17+J25+J30+#REF!+J35+J38</f>
        <v>#REF!</v>
      </c>
      <c r="S8" s="5">
        <f>E8*H8/100</f>
        <v>584934.00000000012</v>
      </c>
      <c r="T8" s="84">
        <f t="shared" si="0"/>
        <v>584700.00000000012</v>
      </c>
      <c r="U8" s="1" t="e">
        <f>G8/#REF!*100</f>
        <v>#REF!</v>
      </c>
      <c r="V8" s="1" t="e">
        <f>J8/#REF!*100</f>
        <v>#REF!</v>
      </c>
    </row>
    <row r="9" spans="1:38" s="1" customFormat="1" ht="17.25" customHeight="1" thickTop="1">
      <c r="A9" s="573" t="s">
        <v>196</v>
      </c>
      <c r="B9" s="574"/>
      <c r="C9" s="574"/>
      <c r="D9" s="575"/>
      <c r="E9" s="282">
        <v>41979597.963022761</v>
      </c>
      <c r="F9" s="283"/>
      <c r="G9" s="284">
        <v>41979597.963022761</v>
      </c>
      <c r="H9" s="262">
        <v>96.259085271835971</v>
      </c>
      <c r="I9" s="285">
        <v>40409177</v>
      </c>
      <c r="J9" s="285">
        <v>39809100</v>
      </c>
      <c r="K9" s="286">
        <v>600077</v>
      </c>
      <c r="L9" s="264">
        <v>103.28664569798924</v>
      </c>
      <c r="M9" s="265">
        <v>101.97499366003981</v>
      </c>
      <c r="N9" s="287">
        <v>40643780.887000002</v>
      </c>
      <c r="O9" s="262">
        <v>96.051957145765343</v>
      </c>
      <c r="P9" s="266">
        <v>39038100</v>
      </c>
      <c r="S9" s="5">
        <f t="shared" ref="S9:S38" si="1">E9*H9/100</f>
        <v>40409176.999999993</v>
      </c>
      <c r="T9" s="84">
        <f t="shared" si="0"/>
        <v>39809099.999999993</v>
      </c>
      <c r="U9" s="1" t="e">
        <f>G9/#REF!*100</f>
        <v>#REF!</v>
      </c>
      <c r="V9" s="1" t="e">
        <f>J9/#REF!*100</f>
        <v>#REF!</v>
      </c>
    </row>
    <row r="10" spans="1:38" ht="17.25" customHeight="1">
      <c r="A10" s="67"/>
      <c r="B10" s="548" t="s">
        <v>71</v>
      </c>
      <c r="C10" s="69" t="s">
        <v>72</v>
      </c>
      <c r="D10" s="233" t="s">
        <v>73</v>
      </c>
      <c r="E10" s="288">
        <v>9177134</v>
      </c>
      <c r="F10" s="289"/>
      <c r="G10" s="290">
        <v>9177134</v>
      </c>
      <c r="H10" s="291">
        <v>95.789992823467543</v>
      </c>
      <c r="I10" s="292">
        <v>8790776</v>
      </c>
      <c r="J10" s="292">
        <v>8190800</v>
      </c>
      <c r="K10" s="293">
        <v>599976</v>
      </c>
      <c r="L10" s="272">
        <v>103.44452734364036</v>
      </c>
      <c r="M10" s="273">
        <v>96.56684744164113</v>
      </c>
      <c r="N10" s="294">
        <v>8871551</v>
      </c>
      <c r="O10" s="291">
        <v>95.609978458107264</v>
      </c>
      <c r="P10" s="295">
        <v>8482000</v>
      </c>
      <c r="S10" s="5">
        <f t="shared" si="1"/>
        <v>8790776</v>
      </c>
      <c r="T10" s="84">
        <f t="shared" si="0"/>
        <v>8190800</v>
      </c>
      <c r="U10" s="1" t="e">
        <f>G10/#REF!*100</f>
        <v>#REF!</v>
      </c>
      <c r="V10" s="1" t="e">
        <f>J10/#REF!*100</f>
        <v>#REF!</v>
      </c>
    </row>
    <row r="11" spans="1:38" ht="17.25" customHeight="1">
      <c r="A11" s="67"/>
      <c r="B11" s="549"/>
      <c r="C11" s="70"/>
      <c r="D11" s="95" t="s">
        <v>74</v>
      </c>
      <c r="E11" s="296">
        <v>26676798.230022755</v>
      </c>
      <c r="F11" s="289"/>
      <c r="G11" s="290">
        <v>26676798.230022755</v>
      </c>
      <c r="H11" s="291">
        <v>99.839994928721552</v>
      </c>
      <c r="I11" s="292">
        <v>26634114</v>
      </c>
      <c r="J11" s="292">
        <v>26634100</v>
      </c>
      <c r="K11" s="293">
        <v>14</v>
      </c>
      <c r="L11" s="272">
        <v>103.44275875251034</v>
      </c>
      <c r="M11" s="273">
        <v>103.47398397041169</v>
      </c>
      <c r="N11" s="294">
        <v>25788947</v>
      </c>
      <c r="O11" s="291">
        <v>99.809996119655452</v>
      </c>
      <c r="P11" s="295">
        <v>25739900</v>
      </c>
      <c r="S11" s="5">
        <f t="shared" si="1"/>
        <v>26634114</v>
      </c>
      <c r="T11" s="84">
        <f t="shared" si="0"/>
        <v>26634100</v>
      </c>
      <c r="U11" s="1" t="e">
        <f>G11/#REF!*100</f>
        <v>#REF!</v>
      </c>
      <c r="V11" s="1" t="e">
        <f>J11/#REF!*100</f>
        <v>#REF!</v>
      </c>
    </row>
    <row r="12" spans="1:38" ht="17.25" customHeight="1">
      <c r="A12" s="67"/>
      <c r="B12" s="549"/>
      <c r="C12" s="71" t="s">
        <v>75</v>
      </c>
      <c r="D12" s="95" t="s">
        <v>197</v>
      </c>
      <c r="E12" s="297">
        <v>35853932.230022758</v>
      </c>
      <c r="F12" s="268"/>
      <c r="G12" s="298">
        <v>35853932.230022758</v>
      </c>
      <c r="H12" s="291">
        <v>98.803360738035053</v>
      </c>
      <c r="I12" s="299">
        <v>35424890</v>
      </c>
      <c r="J12" s="299">
        <v>34824900</v>
      </c>
      <c r="K12" s="300">
        <v>599990</v>
      </c>
      <c r="L12" s="272">
        <v>103.44321143343859</v>
      </c>
      <c r="M12" s="273">
        <v>101.76202957755123</v>
      </c>
      <c r="N12" s="269">
        <v>34660498</v>
      </c>
      <c r="O12" s="291">
        <v>98.734977783642918</v>
      </c>
      <c r="P12" s="274">
        <v>34221900</v>
      </c>
      <c r="S12" s="5">
        <f t="shared" si="1"/>
        <v>35424890</v>
      </c>
      <c r="T12" s="84">
        <f t="shared" si="0"/>
        <v>34824900</v>
      </c>
      <c r="U12" s="1" t="e">
        <f>G12/#REF!*100</f>
        <v>#REF!</v>
      </c>
      <c r="V12" s="1" t="e">
        <f>J12/#REF!*100</f>
        <v>#REF!</v>
      </c>
    </row>
    <row r="13" spans="1:38" ht="17.25" customHeight="1">
      <c r="A13" s="67"/>
      <c r="B13" s="549"/>
      <c r="C13" s="535" t="s">
        <v>198</v>
      </c>
      <c r="D13" s="563"/>
      <c r="E13" s="296">
        <v>4646244</v>
      </c>
      <c r="F13" s="289"/>
      <c r="G13" s="290">
        <v>4646244</v>
      </c>
      <c r="H13" s="291">
        <v>99.299993715353736</v>
      </c>
      <c r="I13" s="292">
        <v>4613720</v>
      </c>
      <c r="J13" s="292">
        <v>4613700</v>
      </c>
      <c r="K13" s="293">
        <v>20</v>
      </c>
      <c r="L13" s="272">
        <v>104.29279461279461</v>
      </c>
      <c r="M13" s="273">
        <v>104.37526864692441</v>
      </c>
      <c r="N13" s="294">
        <v>4455000</v>
      </c>
      <c r="O13" s="291">
        <v>99.24</v>
      </c>
      <c r="P13" s="295">
        <v>4420300</v>
      </c>
      <c r="S13" s="5">
        <f t="shared" si="1"/>
        <v>4613720</v>
      </c>
      <c r="T13" s="84">
        <f t="shared" si="0"/>
        <v>4613700</v>
      </c>
      <c r="U13" s="1" t="e">
        <f>G13/#REF!*100</f>
        <v>#REF!</v>
      </c>
      <c r="V13" s="1" t="e">
        <f>J13/#REF!*100</f>
        <v>#REF!</v>
      </c>
    </row>
    <row r="14" spans="1:38" ht="17.25" customHeight="1">
      <c r="A14" s="67"/>
      <c r="B14" s="550"/>
      <c r="C14" s="535" t="s">
        <v>199</v>
      </c>
      <c r="D14" s="563"/>
      <c r="E14" s="297">
        <v>40500176.230022758</v>
      </c>
      <c r="F14" s="301"/>
      <c r="G14" s="298">
        <v>40500176.230022758</v>
      </c>
      <c r="H14" s="291">
        <v>98.860335255330085</v>
      </c>
      <c r="I14" s="299">
        <v>40038610</v>
      </c>
      <c r="J14" s="299">
        <v>39438600</v>
      </c>
      <c r="K14" s="300">
        <v>600010</v>
      </c>
      <c r="L14" s="272">
        <v>103.53997341417656</v>
      </c>
      <c r="M14" s="273">
        <v>102.06095926215382</v>
      </c>
      <c r="N14" s="269">
        <v>39115498</v>
      </c>
      <c r="O14" s="291">
        <v>98.792496518898972</v>
      </c>
      <c r="P14" s="274">
        <v>38642200</v>
      </c>
      <c r="S14" s="5">
        <f t="shared" si="1"/>
        <v>40038610.000000007</v>
      </c>
      <c r="T14" s="84">
        <f t="shared" si="0"/>
        <v>39438600.000000007</v>
      </c>
      <c r="U14" s="1" t="e">
        <f>G14/#REF!*100</f>
        <v>#REF!</v>
      </c>
      <c r="V14" s="1" t="e">
        <f>J14/#REF!*100</f>
        <v>#REF!</v>
      </c>
    </row>
    <row r="15" spans="1:38" ht="17.25" customHeight="1">
      <c r="A15" s="67"/>
      <c r="B15" s="551" t="s">
        <v>200</v>
      </c>
      <c r="C15" s="535" t="s">
        <v>201</v>
      </c>
      <c r="D15" s="536"/>
      <c r="E15" s="296">
        <v>1398532.6536666665</v>
      </c>
      <c r="F15" s="289"/>
      <c r="G15" s="290">
        <v>1398532.6536666665</v>
      </c>
      <c r="H15" s="291">
        <v>25.363226169229236</v>
      </c>
      <c r="I15" s="292">
        <v>354713</v>
      </c>
      <c r="J15" s="292">
        <v>354700</v>
      </c>
      <c r="K15" s="293">
        <v>13</v>
      </c>
      <c r="L15" s="272">
        <v>98.290653809198972</v>
      </c>
      <c r="M15" s="273">
        <v>95.529221653649344</v>
      </c>
      <c r="N15" s="302">
        <v>1422854.1570000001</v>
      </c>
      <c r="O15" s="291">
        <v>26.095436287220263</v>
      </c>
      <c r="P15" s="295">
        <v>371300</v>
      </c>
      <c r="S15" s="5">
        <f t="shared" si="1"/>
        <v>354713</v>
      </c>
      <c r="T15" s="84">
        <f t="shared" si="0"/>
        <v>354700</v>
      </c>
      <c r="U15" s="1" t="e">
        <f>G15/#REF!*100</f>
        <v>#REF!</v>
      </c>
      <c r="V15" s="1" t="e">
        <f>J15/#REF!*100</f>
        <v>#REF!</v>
      </c>
    </row>
    <row r="16" spans="1:38" ht="17.25" customHeight="1">
      <c r="A16" s="67"/>
      <c r="B16" s="552"/>
      <c r="C16" s="535" t="s">
        <v>198</v>
      </c>
      <c r="D16" s="536"/>
      <c r="E16" s="296">
        <v>80889.079333333328</v>
      </c>
      <c r="F16" s="289"/>
      <c r="G16" s="290">
        <v>80889.079333333328</v>
      </c>
      <c r="H16" s="291">
        <v>19.600000000000001</v>
      </c>
      <c r="I16" s="292">
        <v>15854</v>
      </c>
      <c r="J16" s="292">
        <v>15800</v>
      </c>
      <c r="K16" s="293">
        <v>54</v>
      </c>
      <c r="L16" s="272">
        <v>76.723943590455207</v>
      </c>
      <c r="M16" s="273">
        <v>64.22764227642277</v>
      </c>
      <c r="N16" s="302">
        <v>105428.73</v>
      </c>
      <c r="O16" s="291">
        <v>23.4</v>
      </c>
      <c r="P16" s="295">
        <v>24600</v>
      </c>
      <c r="S16" s="5">
        <f t="shared" si="1"/>
        <v>15854.259549333334</v>
      </c>
      <c r="T16" s="84">
        <f t="shared" si="0"/>
        <v>15800.259549333334</v>
      </c>
      <c r="U16" s="1" t="e">
        <f>G16/#REF!*100</f>
        <v>#REF!</v>
      </c>
      <c r="V16" s="1" t="e">
        <f>J16/#REF!*100</f>
        <v>#REF!</v>
      </c>
    </row>
    <row r="17" spans="1:22" ht="17.25" customHeight="1" thickBot="1">
      <c r="A17" s="72"/>
      <c r="B17" s="553"/>
      <c r="C17" s="537" t="s">
        <v>4</v>
      </c>
      <c r="D17" s="538"/>
      <c r="E17" s="303">
        <v>1479421.7329999998</v>
      </c>
      <c r="F17" s="304"/>
      <c r="G17" s="304">
        <v>1479421.7329999998</v>
      </c>
      <c r="H17" s="305">
        <v>25.048097627209863</v>
      </c>
      <c r="I17" s="306">
        <v>370567</v>
      </c>
      <c r="J17" s="306">
        <v>370500</v>
      </c>
      <c r="K17" s="307">
        <v>67</v>
      </c>
      <c r="L17" s="308">
        <v>96.802872399107059</v>
      </c>
      <c r="M17" s="309">
        <v>93.584238444051522</v>
      </c>
      <c r="N17" s="310">
        <v>1528282.8870000001</v>
      </c>
      <c r="O17" s="311">
        <v>25.909470253722734</v>
      </c>
      <c r="P17" s="312">
        <v>395900</v>
      </c>
      <c r="S17" s="5">
        <f t="shared" si="1"/>
        <v>370567</v>
      </c>
      <c r="T17" s="84">
        <f t="shared" si="0"/>
        <v>370500</v>
      </c>
      <c r="U17" s="1" t="e">
        <f>G17/#REF!*100</f>
        <v>#REF!</v>
      </c>
      <c r="V17" s="1" t="e">
        <f>J17/#REF!*100</f>
        <v>#REF!</v>
      </c>
    </row>
    <row r="18" spans="1:22" s="1" customFormat="1" ht="17.25" customHeight="1">
      <c r="A18" s="541" t="s">
        <v>202</v>
      </c>
      <c r="B18" s="542"/>
      <c r="C18" s="542"/>
      <c r="D18" s="542"/>
      <c r="E18" s="313">
        <v>33934987.842333332</v>
      </c>
      <c r="F18" s="314"/>
      <c r="G18" s="314">
        <v>33934987.842333332</v>
      </c>
      <c r="H18" s="315">
        <v>98.448351168476137</v>
      </c>
      <c r="I18" s="285">
        <v>33408436</v>
      </c>
      <c r="J18" s="285">
        <v>33408200</v>
      </c>
      <c r="K18" s="286">
        <v>236</v>
      </c>
      <c r="L18" s="264">
        <v>101.02106406739082</v>
      </c>
      <c r="M18" s="265">
        <v>101.1992499765239</v>
      </c>
      <c r="N18" s="287">
        <v>33591992.081666663</v>
      </c>
      <c r="O18" s="316">
        <v>98.275163079766017</v>
      </c>
      <c r="P18" s="266">
        <v>33012300</v>
      </c>
      <c r="S18" s="5">
        <f t="shared" si="1"/>
        <v>33408436</v>
      </c>
      <c r="T18" s="84">
        <f t="shared" si="0"/>
        <v>33408200</v>
      </c>
      <c r="U18" s="1" t="e">
        <f>G18/#REF!*100</f>
        <v>#REF!</v>
      </c>
      <c r="V18" s="1" t="e">
        <f>J18/#REF!*100</f>
        <v>#REF!</v>
      </c>
    </row>
    <row r="19" spans="1:22" ht="17.25" customHeight="1">
      <c r="A19" s="67"/>
      <c r="B19" s="543" t="s">
        <v>76</v>
      </c>
      <c r="C19" s="535" t="s">
        <v>203</v>
      </c>
      <c r="D19" s="536"/>
      <c r="E19" s="296">
        <v>28812984</v>
      </c>
      <c r="F19" s="289"/>
      <c r="G19" s="290">
        <v>28812984</v>
      </c>
      <c r="H19" s="291">
        <v>99.339995468709517</v>
      </c>
      <c r="I19" s="292">
        <v>28622817</v>
      </c>
      <c r="J19" s="292">
        <v>28622700</v>
      </c>
      <c r="K19" s="317">
        <v>117</v>
      </c>
      <c r="L19" s="272">
        <v>101.47413154834368</v>
      </c>
      <c r="M19" s="273">
        <v>101.5252175208476</v>
      </c>
      <c r="N19" s="294">
        <v>28394413</v>
      </c>
      <c r="O19" s="291">
        <v>99.29</v>
      </c>
      <c r="P19" s="295">
        <v>28192700</v>
      </c>
      <c r="S19" s="5">
        <f t="shared" si="1"/>
        <v>28622817</v>
      </c>
      <c r="T19" s="84">
        <f t="shared" si="0"/>
        <v>28622700</v>
      </c>
      <c r="U19" s="1" t="e">
        <f>G19/#REF!*100</f>
        <v>#REF!</v>
      </c>
      <c r="V19" s="1" t="e">
        <f>J19/#REF!*100</f>
        <v>#REF!</v>
      </c>
    </row>
    <row r="20" spans="1:22" ht="17.25" customHeight="1">
      <c r="A20" s="67"/>
      <c r="B20" s="544"/>
      <c r="C20" s="535" t="s">
        <v>204</v>
      </c>
      <c r="D20" s="536"/>
      <c r="E20" s="296">
        <v>4511554</v>
      </c>
      <c r="F20" s="289"/>
      <c r="G20" s="290">
        <v>4511554</v>
      </c>
      <c r="H20" s="291">
        <v>99.8</v>
      </c>
      <c r="I20" s="292">
        <v>4502530</v>
      </c>
      <c r="J20" s="292">
        <v>4502500</v>
      </c>
      <c r="K20" s="317">
        <v>30</v>
      </c>
      <c r="L20" s="272">
        <v>99.542702569126348</v>
      </c>
      <c r="M20" s="273">
        <v>99.672370663892153</v>
      </c>
      <c r="N20" s="294">
        <v>4532280</v>
      </c>
      <c r="O20" s="291">
        <v>99.67</v>
      </c>
      <c r="P20" s="295">
        <v>4517300</v>
      </c>
      <c r="S20" s="86">
        <f t="shared" si="1"/>
        <v>4502530.892</v>
      </c>
      <c r="T20" s="84">
        <f t="shared" si="0"/>
        <v>4502500.892</v>
      </c>
      <c r="U20" s="1" t="e">
        <f>G20/#REF!*100</f>
        <v>#REF!</v>
      </c>
      <c r="V20" s="1" t="e">
        <f>J20/#REF!*100</f>
        <v>#REF!</v>
      </c>
    </row>
    <row r="21" spans="1:22" ht="17.25" customHeight="1">
      <c r="A21" s="67"/>
      <c r="B21" s="544"/>
      <c r="C21" s="535" t="s">
        <v>205</v>
      </c>
      <c r="D21" s="536"/>
      <c r="E21" s="296">
        <v>113127</v>
      </c>
      <c r="F21" s="289"/>
      <c r="G21" s="290">
        <v>113127</v>
      </c>
      <c r="H21" s="291">
        <v>100</v>
      </c>
      <c r="I21" s="292">
        <v>113127</v>
      </c>
      <c r="J21" s="292">
        <v>113100</v>
      </c>
      <c r="K21" s="292">
        <v>27</v>
      </c>
      <c r="L21" s="272">
        <v>93.573815510852299</v>
      </c>
      <c r="M21" s="273">
        <v>93.625827814569533</v>
      </c>
      <c r="N21" s="294">
        <v>120896</v>
      </c>
      <c r="O21" s="291">
        <v>100</v>
      </c>
      <c r="P21" s="295">
        <v>120800</v>
      </c>
      <c r="S21" s="5">
        <f t="shared" si="1"/>
        <v>113127</v>
      </c>
      <c r="T21" s="84">
        <f t="shared" si="0"/>
        <v>113100</v>
      </c>
      <c r="U21" s="1" t="e">
        <f>G21/#REF!*100</f>
        <v>#REF!</v>
      </c>
      <c r="V21" s="1" t="e">
        <f>J21/#REF!*100</f>
        <v>#REF!</v>
      </c>
    </row>
    <row r="22" spans="1:22" ht="17.25" customHeight="1">
      <c r="A22" s="67"/>
      <c r="B22" s="545"/>
      <c r="C22" s="535" t="s">
        <v>199</v>
      </c>
      <c r="D22" s="536"/>
      <c r="E22" s="297">
        <v>33437665</v>
      </c>
      <c r="F22" s="298"/>
      <c r="G22" s="298">
        <v>33437665</v>
      </c>
      <c r="H22" s="318">
        <v>99.404291537701567</v>
      </c>
      <c r="I22" s="299">
        <v>33238474</v>
      </c>
      <c r="J22" s="299">
        <v>33238300</v>
      </c>
      <c r="K22" s="299">
        <v>174</v>
      </c>
      <c r="L22" s="272">
        <v>101.1803463181535</v>
      </c>
      <c r="M22" s="273">
        <v>101.24121251995078</v>
      </c>
      <c r="N22" s="269">
        <v>33047589</v>
      </c>
      <c r="O22" s="319">
        <v>99.344708626096747</v>
      </c>
      <c r="P22" s="274">
        <v>32830800</v>
      </c>
      <c r="S22" s="5">
        <f t="shared" si="1"/>
        <v>33238474</v>
      </c>
      <c r="T22" s="84">
        <f t="shared" si="0"/>
        <v>33238300</v>
      </c>
      <c r="U22" s="1" t="e">
        <f>G22/#REF!*100</f>
        <v>#REF!</v>
      </c>
      <c r="V22" s="1" t="e">
        <f>J22/#REF!*100</f>
        <v>#REF!</v>
      </c>
    </row>
    <row r="23" spans="1:22" ht="17.25" customHeight="1">
      <c r="A23" s="67"/>
      <c r="B23" s="551" t="s">
        <v>200</v>
      </c>
      <c r="C23" s="535" t="s">
        <v>203</v>
      </c>
      <c r="D23" s="536"/>
      <c r="E23" s="296">
        <v>480079.10233333148</v>
      </c>
      <c r="F23" s="289"/>
      <c r="G23" s="290">
        <v>480079.10233333148</v>
      </c>
      <c r="H23" s="291">
        <v>34.619999999999997</v>
      </c>
      <c r="I23" s="292">
        <v>166203</v>
      </c>
      <c r="J23" s="292">
        <v>166200</v>
      </c>
      <c r="K23" s="317">
        <v>3</v>
      </c>
      <c r="L23" s="272">
        <v>91.475179762459064</v>
      </c>
      <c r="M23" s="273">
        <v>93.7394247038917</v>
      </c>
      <c r="N23" s="294">
        <v>524818.97666666668</v>
      </c>
      <c r="O23" s="291">
        <v>33.79</v>
      </c>
      <c r="P23" s="295">
        <v>177300</v>
      </c>
      <c r="S23" s="85">
        <f t="shared" si="1"/>
        <v>166203.38522779933</v>
      </c>
      <c r="T23" s="84">
        <f t="shared" si="0"/>
        <v>166200.38522779933</v>
      </c>
      <c r="U23" s="1" t="e">
        <f>G23/#REF!*100</f>
        <v>#REF!</v>
      </c>
      <c r="V23" s="1" t="e">
        <f>J23/#REF!*100</f>
        <v>#REF!</v>
      </c>
    </row>
    <row r="24" spans="1:22" ht="17.25" customHeight="1">
      <c r="A24" s="67"/>
      <c r="B24" s="552"/>
      <c r="C24" s="535" t="s">
        <v>204</v>
      </c>
      <c r="D24" s="536"/>
      <c r="E24" s="320">
        <v>17243.740000000002</v>
      </c>
      <c r="F24" s="321"/>
      <c r="G24" s="322">
        <v>17243.740000000002</v>
      </c>
      <c r="H24" s="291">
        <v>21.8</v>
      </c>
      <c r="I24" s="323">
        <v>3759</v>
      </c>
      <c r="J24" s="292">
        <v>3700</v>
      </c>
      <c r="K24" s="324">
        <v>59</v>
      </c>
      <c r="L24" s="325">
        <v>88.049670893819254</v>
      </c>
      <c r="M24" s="273">
        <v>88.095238095238088</v>
      </c>
      <c r="N24" s="302">
        <v>19584.105</v>
      </c>
      <c r="O24" s="291">
        <v>21.54</v>
      </c>
      <c r="P24" s="295">
        <v>4200</v>
      </c>
      <c r="S24" s="5">
        <f t="shared" si="1"/>
        <v>3759.1353200000008</v>
      </c>
      <c r="T24" s="84">
        <f t="shared" si="0"/>
        <v>3700.1353200000008</v>
      </c>
      <c r="U24" s="1" t="e">
        <f>G24/#REF!*100</f>
        <v>#REF!</v>
      </c>
      <c r="V24" s="1" t="e">
        <f>J24/#REF!*100</f>
        <v>#REF!</v>
      </c>
    </row>
    <row r="25" spans="1:22" ht="17.25" customHeight="1" thickBot="1">
      <c r="A25" s="72"/>
      <c r="B25" s="553"/>
      <c r="C25" s="537" t="s">
        <v>199</v>
      </c>
      <c r="D25" s="538"/>
      <c r="E25" s="303">
        <v>497322.84233333147</v>
      </c>
      <c r="F25" s="326"/>
      <c r="G25" s="327">
        <v>497322.84233333147</v>
      </c>
      <c r="H25" s="311">
        <v>34.17538579216972</v>
      </c>
      <c r="I25" s="327">
        <v>169962</v>
      </c>
      <c r="J25" s="327">
        <v>169900</v>
      </c>
      <c r="K25" s="328">
        <v>62</v>
      </c>
      <c r="L25" s="308">
        <v>91.351952088661761</v>
      </c>
      <c r="M25" s="309">
        <v>93.608815426997253</v>
      </c>
      <c r="N25" s="310">
        <v>544403.08166666667</v>
      </c>
      <c r="O25" s="311">
        <v>33.349186680608092</v>
      </c>
      <c r="P25" s="329">
        <v>181500</v>
      </c>
      <c r="S25" s="5">
        <f t="shared" si="1"/>
        <v>169962</v>
      </c>
      <c r="T25" s="84">
        <f t="shared" si="0"/>
        <v>169900</v>
      </c>
      <c r="U25" s="1" t="e">
        <f>G25/#REF!*100</f>
        <v>#REF!</v>
      </c>
      <c r="V25" s="1" t="e">
        <f>J25/#REF!*100</f>
        <v>#REF!</v>
      </c>
    </row>
    <row r="26" spans="1:22" s="1" customFormat="1" ht="17.25" customHeight="1">
      <c r="A26" s="541" t="s">
        <v>206</v>
      </c>
      <c r="B26" s="542"/>
      <c r="C26" s="542"/>
      <c r="D26" s="542"/>
      <c r="E26" s="313">
        <v>669553.55700000003</v>
      </c>
      <c r="F26" s="314"/>
      <c r="G26" s="314">
        <v>669553.55700000003</v>
      </c>
      <c r="H26" s="330">
        <v>90.830672713460018</v>
      </c>
      <c r="I26" s="285">
        <v>608160</v>
      </c>
      <c r="J26" s="285">
        <v>607900</v>
      </c>
      <c r="K26" s="286">
        <v>260</v>
      </c>
      <c r="L26" s="264">
        <v>102.34278585639822</v>
      </c>
      <c r="M26" s="265">
        <v>102.54723346828609</v>
      </c>
      <c r="N26" s="287">
        <v>654226.43266666669</v>
      </c>
      <c r="O26" s="331">
        <v>90.41</v>
      </c>
      <c r="P26" s="266">
        <v>592800</v>
      </c>
      <c r="S26" s="5">
        <f t="shared" si="1"/>
        <v>608160</v>
      </c>
      <c r="T26" s="84">
        <f t="shared" si="0"/>
        <v>607900</v>
      </c>
      <c r="U26" s="1" t="e">
        <f>G26/#REF!*100</f>
        <v>#REF!</v>
      </c>
      <c r="V26" s="1" t="e">
        <f>J26/#REF!*100</f>
        <v>#REF!</v>
      </c>
    </row>
    <row r="27" spans="1:22" ht="17.25" customHeight="1">
      <c r="A27" s="67"/>
      <c r="B27" s="576" t="s">
        <v>207</v>
      </c>
      <c r="C27" s="535" t="s">
        <v>187</v>
      </c>
      <c r="D27" s="536"/>
      <c r="E27" s="296">
        <v>35368</v>
      </c>
      <c r="F27" s="332"/>
      <c r="G27" s="292">
        <v>35368</v>
      </c>
      <c r="H27" s="333">
        <v>100</v>
      </c>
      <c r="I27" s="292">
        <v>35368</v>
      </c>
      <c r="J27" s="292">
        <v>35300</v>
      </c>
      <c r="K27" s="295">
        <v>68</v>
      </c>
      <c r="L27" s="334">
        <v>93.403052870649134</v>
      </c>
      <c r="M27" s="335">
        <v>93.386243386243379</v>
      </c>
      <c r="N27" s="336">
        <v>37866</v>
      </c>
      <c r="O27" s="337">
        <v>100</v>
      </c>
      <c r="P27" s="338">
        <v>37800</v>
      </c>
      <c r="S27" s="5">
        <f t="shared" si="1"/>
        <v>35368</v>
      </c>
      <c r="T27" s="84">
        <f t="shared" si="0"/>
        <v>35300</v>
      </c>
      <c r="U27" s="1" t="e">
        <f>G27/#REF!*100</f>
        <v>#REF!</v>
      </c>
      <c r="V27" s="1" t="e">
        <f>J27/#REF!*100</f>
        <v>#REF!</v>
      </c>
    </row>
    <row r="28" spans="1:22" ht="17.25" customHeight="1">
      <c r="A28" s="67"/>
      <c r="B28" s="577"/>
      <c r="C28" s="535" t="s">
        <v>220</v>
      </c>
      <c r="D28" s="536"/>
      <c r="E28" s="296">
        <v>579400</v>
      </c>
      <c r="F28" s="339"/>
      <c r="G28" s="340">
        <v>579400</v>
      </c>
      <c r="H28" s="341">
        <v>97.29</v>
      </c>
      <c r="I28" s="340">
        <v>563698</v>
      </c>
      <c r="J28" s="340">
        <v>563600</v>
      </c>
      <c r="K28" s="342">
        <v>98</v>
      </c>
      <c r="L28" s="272">
        <v>103.22576047490264</v>
      </c>
      <c r="M28" s="273">
        <v>103.3938726839112</v>
      </c>
      <c r="N28" s="294">
        <v>561294</v>
      </c>
      <c r="O28" s="291">
        <v>97.12</v>
      </c>
      <c r="P28" s="295">
        <v>545100</v>
      </c>
      <c r="S28" s="5">
        <f t="shared" si="1"/>
        <v>563698.26</v>
      </c>
      <c r="T28" s="84">
        <f t="shared" si="0"/>
        <v>563600.26</v>
      </c>
      <c r="U28" s="1" t="e">
        <f>G28/#REF!*100</f>
        <v>#REF!</v>
      </c>
      <c r="V28" s="1" t="e">
        <f>J28/#REF!*100</f>
        <v>#REF!</v>
      </c>
    </row>
    <row r="29" spans="1:22" ht="17.25" customHeight="1">
      <c r="A29" s="67"/>
      <c r="B29" s="578"/>
      <c r="C29" s="535" t="s">
        <v>208</v>
      </c>
      <c r="D29" s="536"/>
      <c r="E29" s="343">
        <v>614768</v>
      </c>
      <c r="F29" s="339"/>
      <c r="G29" s="340">
        <v>614768</v>
      </c>
      <c r="H29" s="341">
        <v>97.445865757489003</v>
      </c>
      <c r="I29" s="340">
        <v>599066</v>
      </c>
      <c r="J29" s="340">
        <v>598900</v>
      </c>
      <c r="K29" s="342">
        <v>166</v>
      </c>
      <c r="L29" s="272">
        <v>102.6049803057614</v>
      </c>
      <c r="M29" s="273">
        <v>102.74489620861212</v>
      </c>
      <c r="N29" s="294">
        <v>599160</v>
      </c>
      <c r="O29" s="291">
        <v>97.30188931170305</v>
      </c>
      <c r="P29" s="295">
        <v>582900</v>
      </c>
      <c r="S29" s="5">
        <f t="shared" si="1"/>
        <v>599066</v>
      </c>
      <c r="T29" s="84">
        <f t="shared" si="0"/>
        <v>598900</v>
      </c>
      <c r="U29" s="1" t="e">
        <f>G29/#REF!*100</f>
        <v>#REF!</v>
      </c>
      <c r="V29" s="1" t="e">
        <f>J29/#REF!*100</f>
        <v>#REF!</v>
      </c>
    </row>
    <row r="30" spans="1:22" ht="17.25" customHeight="1" thickBot="1">
      <c r="A30" s="72"/>
      <c r="B30" s="537" t="s">
        <v>209</v>
      </c>
      <c r="C30" s="538"/>
      <c r="D30" s="538"/>
      <c r="E30" s="344">
        <v>54785.557000000001</v>
      </c>
      <c r="F30" s="345"/>
      <c r="G30" s="346">
        <v>54785.557000000001</v>
      </c>
      <c r="H30" s="311">
        <v>16.600000000000001</v>
      </c>
      <c r="I30" s="347">
        <v>9094</v>
      </c>
      <c r="J30" s="348">
        <v>9000</v>
      </c>
      <c r="K30" s="349">
        <v>94</v>
      </c>
      <c r="L30" s="350">
        <v>99.489933062548488</v>
      </c>
      <c r="M30" s="351">
        <v>90.909090909090907</v>
      </c>
      <c r="N30" s="352">
        <v>55066.432666666668</v>
      </c>
      <c r="O30" s="311">
        <v>18.14</v>
      </c>
      <c r="P30" s="353">
        <v>9900</v>
      </c>
      <c r="S30" s="5">
        <f t="shared" si="1"/>
        <v>9094.402462</v>
      </c>
      <c r="T30" s="84">
        <f t="shared" si="0"/>
        <v>9000.402462</v>
      </c>
      <c r="U30" s="1" t="e">
        <f>G30/#REF!*100</f>
        <v>#REF!</v>
      </c>
      <c r="V30" s="1" t="e">
        <f>J30/#REF!*100</f>
        <v>#REF!</v>
      </c>
    </row>
    <row r="31" spans="1:22" s="1" customFormat="1" ht="17.25" customHeight="1" thickBot="1">
      <c r="A31" s="539" t="s">
        <v>166</v>
      </c>
      <c r="B31" s="540"/>
      <c r="C31" s="540"/>
      <c r="D31" s="540"/>
      <c r="E31" s="354">
        <v>2729680</v>
      </c>
      <c r="F31" s="355"/>
      <c r="G31" s="356">
        <v>2729680</v>
      </c>
      <c r="H31" s="357">
        <v>100</v>
      </c>
      <c r="I31" s="358">
        <v>2729680</v>
      </c>
      <c r="J31" s="359">
        <v>2729600</v>
      </c>
      <c r="K31" s="360">
        <v>80</v>
      </c>
      <c r="L31" s="361">
        <v>103.16250944822374</v>
      </c>
      <c r="M31" s="362">
        <v>103.15948601662888</v>
      </c>
      <c r="N31" s="363">
        <v>2646000</v>
      </c>
      <c r="O31" s="357">
        <v>100</v>
      </c>
      <c r="P31" s="364">
        <v>2646000</v>
      </c>
      <c r="S31" s="5">
        <f t="shared" si="1"/>
        <v>2729680</v>
      </c>
      <c r="T31" s="84">
        <f t="shared" si="0"/>
        <v>2729600</v>
      </c>
      <c r="U31" s="1" t="e">
        <f>G31/#REF!*100</f>
        <v>#REF!</v>
      </c>
      <c r="V31" s="1" t="e">
        <f>J31/#REF!*100</f>
        <v>#REF!</v>
      </c>
    </row>
    <row r="32" spans="1:22" s="1" customFormat="1" ht="17.25" customHeight="1" thickBot="1">
      <c r="A32" s="539" t="s">
        <v>163</v>
      </c>
      <c r="B32" s="540"/>
      <c r="C32" s="540"/>
      <c r="D32" s="540"/>
      <c r="E32" s="373">
        <v>9628</v>
      </c>
      <c r="F32" s="365"/>
      <c r="G32" s="366">
        <v>9628</v>
      </c>
      <c r="H32" s="357">
        <v>100</v>
      </c>
      <c r="I32" s="368">
        <v>9628</v>
      </c>
      <c r="J32" s="369">
        <v>9600</v>
      </c>
      <c r="K32" s="370">
        <v>28</v>
      </c>
      <c r="L32" s="371">
        <v>94.392156862745097</v>
      </c>
      <c r="M32" s="362">
        <v>94.117647058823522</v>
      </c>
      <c r="N32" s="374">
        <v>10200</v>
      </c>
      <c r="O32" s="357">
        <v>100</v>
      </c>
      <c r="P32" s="372">
        <v>10200</v>
      </c>
      <c r="S32" s="5">
        <f t="shared" si="1"/>
        <v>9628</v>
      </c>
      <c r="T32" s="84">
        <f t="shared" si="0"/>
        <v>9600</v>
      </c>
      <c r="U32" s="1" t="e">
        <f>G32/#REF!*100</f>
        <v>#REF!</v>
      </c>
      <c r="V32" s="1" t="e">
        <f>J32/#REF!*100</f>
        <v>#REF!</v>
      </c>
    </row>
    <row r="33" spans="1:22" s="1" customFormat="1" ht="17.25" customHeight="1">
      <c r="A33" s="541" t="s">
        <v>164</v>
      </c>
      <c r="B33" s="542"/>
      <c r="C33" s="542"/>
      <c r="D33" s="542"/>
      <c r="E33" s="313">
        <v>2492148</v>
      </c>
      <c r="F33" s="375"/>
      <c r="G33" s="314">
        <v>2492148</v>
      </c>
      <c r="H33" s="330">
        <v>100</v>
      </c>
      <c r="I33" s="285">
        <v>2492148</v>
      </c>
      <c r="J33" s="285">
        <v>2492100</v>
      </c>
      <c r="K33" s="286">
        <v>48</v>
      </c>
      <c r="L33" s="264">
        <v>101.10133874239351</v>
      </c>
      <c r="M33" s="265">
        <v>101.09939148073022</v>
      </c>
      <c r="N33" s="376">
        <v>2465000</v>
      </c>
      <c r="O33" s="331">
        <v>100</v>
      </c>
      <c r="P33" s="266">
        <v>2465000</v>
      </c>
      <c r="S33" s="5">
        <f t="shared" si="1"/>
        <v>2492148</v>
      </c>
      <c r="T33" s="84">
        <f t="shared" si="0"/>
        <v>2492100</v>
      </c>
      <c r="U33" s="1" t="e">
        <f>G33/#REF!*100</f>
        <v>#REF!</v>
      </c>
      <c r="V33" s="1" t="e">
        <f>J33/#REF!*100</f>
        <v>#REF!</v>
      </c>
    </row>
    <row r="34" spans="1:22" ht="17.25" customHeight="1">
      <c r="A34" s="67"/>
      <c r="B34" s="535" t="s">
        <v>161</v>
      </c>
      <c r="C34" s="536"/>
      <c r="D34" s="536"/>
      <c r="E34" s="296">
        <v>2492148</v>
      </c>
      <c r="F34" s="289"/>
      <c r="G34" s="290">
        <v>2492148</v>
      </c>
      <c r="H34" s="291">
        <v>100</v>
      </c>
      <c r="I34" s="292">
        <v>2492148</v>
      </c>
      <c r="J34" s="292">
        <v>2492100</v>
      </c>
      <c r="K34" s="293">
        <v>48</v>
      </c>
      <c r="L34" s="272">
        <v>101.10133874239351</v>
      </c>
      <c r="M34" s="273">
        <v>101.09939148073022</v>
      </c>
      <c r="N34" s="302">
        <v>2465000</v>
      </c>
      <c r="O34" s="291">
        <v>100</v>
      </c>
      <c r="P34" s="295">
        <v>2465000</v>
      </c>
      <c r="S34" s="5">
        <f t="shared" si="1"/>
        <v>2492148</v>
      </c>
      <c r="T34" s="84">
        <f t="shared" si="0"/>
        <v>2492100</v>
      </c>
      <c r="U34" s="1" t="e">
        <f>G34/#REF!*100</f>
        <v>#REF!</v>
      </c>
      <c r="V34" s="1" t="e">
        <f>J34/#REF!*100</f>
        <v>#REF!</v>
      </c>
    </row>
    <row r="35" spans="1:22" ht="17.25" customHeight="1" thickBot="1">
      <c r="A35" s="72"/>
      <c r="B35" s="537" t="s">
        <v>162</v>
      </c>
      <c r="C35" s="538"/>
      <c r="D35" s="538"/>
      <c r="E35" s="344">
        <v>0</v>
      </c>
      <c r="F35" s="345"/>
      <c r="G35" s="346">
        <v>0</v>
      </c>
      <c r="H35" s="377" t="s">
        <v>31</v>
      </c>
      <c r="I35" s="347">
        <v>0</v>
      </c>
      <c r="J35" s="378">
        <v>0</v>
      </c>
      <c r="K35" s="379">
        <v>0</v>
      </c>
      <c r="L35" s="308" t="s">
        <v>31</v>
      </c>
      <c r="M35" s="309" t="s">
        <v>31</v>
      </c>
      <c r="N35" s="352">
        <v>0</v>
      </c>
      <c r="O35" s="377" t="s">
        <v>31</v>
      </c>
      <c r="P35" s="380">
        <v>0</v>
      </c>
      <c r="S35" s="5" t="e">
        <f t="shared" si="1"/>
        <v>#VALUE!</v>
      </c>
      <c r="T35" s="84" t="e">
        <f t="shared" si="0"/>
        <v>#VALUE!</v>
      </c>
      <c r="U35" s="1" t="e">
        <f>G35/#REF!*100</f>
        <v>#REF!</v>
      </c>
      <c r="V35" s="1" t="e">
        <f>J35/#REF!*100</f>
        <v>#REF!</v>
      </c>
    </row>
    <row r="36" spans="1:22" s="1" customFormat="1" ht="17.25" customHeight="1">
      <c r="A36" s="541" t="s">
        <v>165</v>
      </c>
      <c r="B36" s="542"/>
      <c r="C36" s="542"/>
      <c r="D36" s="542"/>
      <c r="E36" s="313">
        <v>6351680.4550000001</v>
      </c>
      <c r="F36" s="314"/>
      <c r="G36" s="314">
        <v>6351680.4550000001</v>
      </c>
      <c r="H36" s="330">
        <v>98.297451268744595</v>
      </c>
      <c r="I36" s="285">
        <v>6243540</v>
      </c>
      <c r="J36" s="285">
        <v>6243500</v>
      </c>
      <c r="K36" s="286">
        <v>40</v>
      </c>
      <c r="L36" s="264">
        <v>101.64819525717992</v>
      </c>
      <c r="M36" s="265">
        <v>101.82165106494014</v>
      </c>
      <c r="N36" s="376">
        <v>6248689.8453333331</v>
      </c>
      <c r="O36" s="331">
        <v>98.129866448394694</v>
      </c>
      <c r="P36" s="266">
        <v>6131800</v>
      </c>
      <c r="S36" s="5">
        <f t="shared" si="1"/>
        <v>6243540</v>
      </c>
      <c r="T36" s="84">
        <f t="shared" si="0"/>
        <v>6243500</v>
      </c>
      <c r="U36" s="1" t="e">
        <f>G36/#REF!*100</f>
        <v>#REF!</v>
      </c>
      <c r="V36" s="1" t="e">
        <f>J36/#REF!*100</f>
        <v>#REF!</v>
      </c>
    </row>
    <row r="37" spans="1:22" ht="17.25" customHeight="1">
      <c r="A37" s="67"/>
      <c r="B37" s="535" t="s">
        <v>161</v>
      </c>
      <c r="C37" s="536"/>
      <c r="D37" s="536"/>
      <c r="E37" s="296">
        <v>6249477</v>
      </c>
      <c r="F37" s="289"/>
      <c r="G37" s="381">
        <v>6249477</v>
      </c>
      <c r="H37" s="291">
        <v>99.339976769256054</v>
      </c>
      <c r="I37" s="292">
        <v>6208229</v>
      </c>
      <c r="J37" s="292">
        <v>6208200</v>
      </c>
      <c r="K37" s="293">
        <v>29</v>
      </c>
      <c r="L37" s="272">
        <v>101.81312583656666</v>
      </c>
      <c r="M37" s="273">
        <v>101.86394513175598</v>
      </c>
      <c r="N37" s="302">
        <v>6138184</v>
      </c>
      <c r="O37" s="291">
        <v>99.289985441948303</v>
      </c>
      <c r="P37" s="295">
        <v>6094600</v>
      </c>
      <c r="S37" s="5">
        <f t="shared" si="1"/>
        <v>6208229</v>
      </c>
      <c r="T37" s="84">
        <f t="shared" si="0"/>
        <v>6208200</v>
      </c>
      <c r="U37" s="1" t="e">
        <f>G37/#REF!*100</f>
        <v>#REF!</v>
      </c>
      <c r="V37" s="1" t="e">
        <f>J37/#REF!*100</f>
        <v>#REF!</v>
      </c>
    </row>
    <row r="38" spans="1:22" ht="17.25" customHeight="1" thickBot="1">
      <c r="A38" s="72"/>
      <c r="B38" s="537" t="s">
        <v>209</v>
      </c>
      <c r="C38" s="538"/>
      <c r="D38" s="538"/>
      <c r="E38" s="344">
        <v>102203.455</v>
      </c>
      <c r="F38" s="345"/>
      <c r="G38" s="327">
        <v>102203.455</v>
      </c>
      <c r="H38" s="311">
        <v>34.549999999999997</v>
      </c>
      <c r="I38" s="347">
        <v>35311</v>
      </c>
      <c r="J38" s="347">
        <v>35300</v>
      </c>
      <c r="K38" s="349">
        <v>11</v>
      </c>
      <c r="L38" s="308">
        <v>92.486922019111546</v>
      </c>
      <c r="M38" s="351">
        <v>94.892473118279568</v>
      </c>
      <c r="N38" s="352">
        <v>110505.84533333333</v>
      </c>
      <c r="O38" s="311">
        <v>33.69</v>
      </c>
      <c r="P38" s="353">
        <v>37200</v>
      </c>
      <c r="S38" s="5">
        <f t="shared" si="1"/>
        <v>35311.293702499999</v>
      </c>
      <c r="T38" s="84">
        <f t="shared" si="0"/>
        <v>35300.293702499999</v>
      </c>
      <c r="U38" s="1" t="e">
        <f>G38/#REF!*100</f>
        <v>#REF!</v>
      </c>
      <c r="V38" s="1" t="e">
        <f>J38/#REF!*100</f>
        <v>#REF!</v>
      </c>
    </row>
    <row r="39" spans="1:22" ht="17.25" customHeight="1" thickBot="1">
      <c r="A39" s="532" t="s">
        <v>182</v>
      </c>
      <c r="B39" s="533"/>
      <c r="C39" s="533"/>
      <c r="D39" s="533"/>
      <c r="E39" s="354">
        <v>0</v>
      </c>
      <c r="F39" s="365"/>
      <c r="G39" s="366">
        <v>0</v>
      </c>
      <c r="H39" s="367" t="s">
        <v>31</v>
      </c>
      <c r="I39" s="368">
        <v>0</v>
      </c>
      <c r="J39" s="369">
        <v>0</v>
      </c>
      <c r="K39" s="370">
        <v>0</v>
      </c>
      <c r="L39" s="371" t="s">
        <v>31</v>
      </c>
      <c r="M39" s="362" t="s">
        <v>31</v>
      </c>
      <c r="N39" s="363">
        <v>4344</v>
      </c>
      <c r="O39" s="357">
        <v>20.57</v>
      </c>
      <c r="P39" s="372">
        <v>800</v>
      </c>
    </row>
  </sheetData>
  <mergeCells count="43">
    <mergeCell ref="N3:P3"/>
    <mergeCell ref="O4:O5"/>
    <mergeCell ref="B35:D35"/>
    <mergeCell ref="A31:D31"/>
    <mergeCell ref="E3:K3"/>
    <mergeCell ref="A6:D6"/>
    <mergeCell ref="A9:D9"/>
    <mergeCell ref="A18:D18"/>
    <mergeCell ref="A26:D26"/>
    <mergeCell ref="C23:D23"/>
    <mergeCell ref="C24:D24"/>
    <mergeCell ref="B23:B25"/>
    <mergeCell ref="C25:D25"/>
    <mergeCell ref="B27:B29"/>
    <mergeCell ref="C28:D28"/>
    <mergeCell ref="B7:D7"/>
    <mergeCell ref="B8:D8"/>
    <mergeCell ref="C27:D27"/>
    <mergeCell ref="C29:D29"/>
    <mergeCell ref="C19:D19"/>
    <mergeCell ref="C20:D20"/>
    <mergeCell ref="C21:D21"/>
    <mergeCell ref="C17:D17"/>
    <mergeCell ref="C14:D14"/>
    <mergeCell ref="C13:D13"/>
    <mergeCell ref="C15:D15"/>
    <mergeCell ref="C16:D16"/>
    <mergeCell ref="A39:D39"/>
    <mergeCell ref="A1:P1"/>
    <mergeCell ref="Y7:AL7"/>
    <mergeCell ref="B37:D37"/>
    <mergeCell ref="B38:D38"/>
    <mergeCell ref="B30:D30"/>
    <mergeCell ref="A32:D32"/>
    <mergeCell ref="A33:D33"/>
    <mergeCell ref="B34:D34"/>
    <mergeCell ref="A36:D36"/>
    <mergeCell ref="B19:B22"/>
    <mergeCell ref="C22:D22"/>
    <mergeCell ref="L3:M3"/>
    <mergeCell ref="B10:B14"/>
    <mergeCell ref="B15:B17"/>
    <mergeCell ref="A3:D5"/>
  </mergeCells>
  <phoneticPr fontId="3"/>
  <printOptions horizontalCentered="1" verticalCentered="1"/>
  <pageMargins left="0.78740157480314965" right="0.78740157480314965" top="0.59055118110236227" bottom="0.78740157480314965" header="0.39370078740157483" footer="0.39370078740157483"/>
  <pageSetup paperSize="9" scale="75" orientation="landscape" useFirstPageNumber="1" r:id="rId1"/>
  <headerFooter scaleWithDoc="0" alignWithMargins="0">
    <oddFooter>&amp;C&amp;"ＭＳ 明朝,標準"&amp;14-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J27"/>
  <sheetViews>
    <sheetView workbookViewId="0">
      <selection sqref="A1:AG1"/>
    </sheetView>
  </sheetViews>
  <sheetFormatPr defaultColWidth="3.90625" defaultRowHeight="18" customHeight="1"/>
  <cols>
    <col min="1" max="12" width="3.90625" style="55"/>
    <col min="13" max="29" width="3.90625" style="56"/>
    <col min="30" max="30" width="3.90625" style="55"/>
    <col min="31" max="16384" width="3.90625" style="56"/>
  </cols>
  <sheetData>
    <row r="1" spans="1:33" s="55" customFormat="1" ht="18" customHeight="1">
      <c r="A1" s="650" t="s">
        <v>0</v>
      </c>
      <c r="B1" s="650"/>
      <c r="C1" s="650"/>
      <c r="D1" s="650"/>
      <c r="E1" s="650"/>
      <c r="F1" s="650"/>
      <c r="G1" s="650"/>
      <c r="H1" s="650"/>
      <c r="I1" s="650"/>
      <c r="J1" s="650"/>
      <c r="K1" s="650"/>
      <c r="L1" s="650"/>
      <c r="M1" s="650"/>
      <c r="N1" s="650"/>
      <c r="O1" s="650"/>
      <c r="P1" s="650"/>
      <c r="Q1" s="650"/>
      <c r="R1" s="650"/>
      <c r="S1" s="650"/>
      <c r="T1" s="650"/>
      <c r="U1" s="650"/>
      <c r="V1" s="650"/>
      <c r="W1" s="650"/>
      <c r="X1" s="650"/>
      <c r="Y1" s="650"/>
      <c r="Z1" s="650"/>
      <c r="AA1" s="650"/>
      <c r="AB1" s="650"/>
      <c r="AC1" s="650"/>
      <c r="AD1" s="650"/>
      <c r="AE1" s="650"/>
      <c r="AF1" s="650"/>
      <c r="AG1" s="650"/>
    </row>
    <row r="2" spans="1:33" s="55" customFormat="1" ht="18" customHeight="1" thickBot="1">
      <c r="A2" s="242"/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D2" s="57" t="s">
        <v>117</v>
      </c>
    </row>
    <row r="3" spans="1:33" s="55" customFormat="1" ht="18" customHeight="1">
      <c r="A3" s="732" t="s">
        <v>236</v>
      </c>
      <c r="B3" s="733"/>
      <c r="C3" s="733"/>
      <c r="D3" s="733"/>
      <c r="E3" s="734"/>
      <c r="F3" s="739" t="s">
        <v>304</v>
      </c>
      <c r="G3" s="740"/>
      <c r="H3" s="740"/>
      <c r="I3" s="741"/>
      <c r="J3" s="732" t="s">
        <v>1</v>
      </c>
      <c r="K3" s="733"/>
      <c r="L3" s="733"/>
      <c r="M3" s="748"/>
      <c r="N3" s="750" t="s">
        <v>237</v>
      </c>
      <c r="O3" s="751"/>
      <c r="P3" s="751"/>
      <c r="Q3" s="751"/>
      <c r="R3" s="752"/>
      <c r="S3" s="759" t="s">
        <v>146</v>
      </c>
      <c r="T3" s="760"/>
      <c r="U3" s="760"/>
      <c r="V3" s="760"/>
      <c r="W3" s="760"/>
      <c r="X3" s="760"/>
      <c r="Y3" s="760"/>
      <c r="Z3" s="760"/>
      <c r="AA3" s="760"/>
      <c r="AB3" s="760"/>
      <c r="AC3" s="760"/>
      <c r="AD3" s="761"/>
    </row>
    <row r="4" spans="1:33" s="55" customFormat="1" ht="18" customHeight="1">
      <c r="A4" s="735"/>
      <c r="B4" s="736"/>
      <c r="C4" s="736"/>
      <c r="D4" s="736"/>
      <c r="E4" s="737"/>
      <c r="F4" s="742"/>
      <c r="G4" s="743"/>
      <c r="H4" s="743"/>
      <c r="I4" s="744"/>
      <c r="J4" s="735"/>
      <c r="K4" s="736"/>
      <c r="L4" s="736"/>
      <c r="M4" s="749"/>
      <c r="N4" s="753"/>
      <c r="O4" s="754"/>
      <c r="P4" s="754"/>
      <c r="Q4" s="754"/>
      <c r="R4" s="755"/>
      <c r="S4" s="762" t="s">
        <v>145</v>
      </c>
      <c r="T4" s="763"/>
      <c r="U4" s="763"/>
      <c r="V4" s="763"/>
      <c r="W4" s="103"/>
      <c r="X4" s="103"/>
      <c r="Y4" s="103"/>
      <c r="Z4" s="103"/>
      <c r="AA4" s="754" t="s">
        <v>144</v>
      </c>
      <c r="AB4" s="736"/>
      <c r="AC4" s="736"/>
      <c r="AD4" s="737"/>
    </row>
    <row r="5" spans="1:33" s="55" customFormat="1" ht="25.5" customHeight="1" thickBot="1">
      <c r="A5" s="616"/>
      <c r="B5" s="617"/>
      <c r="C5" s="617"/>
      <c r="D5" s="617"/>
      <c r="E5" s="738"/>
      <c r="F5" s="745"/>
      <c r="G5" s="746"/>
      <c r="H5" s="746"/>
      <c r="I5" s="747"/>
      <c r="J5" s="616"/>
      <c r="K5" s="617"/>
      <c r="L5" s="617"/>
      <c r="M5" s="618"/>
      <c r="N5" s="756"/>
      <c r="O5" s="757"/>
      <c r="P5" s="757"/>
      <c r="Q5" s="757"/>
      <c r="R5" s="758"/>
      <c r="S5" s="764"/>
      <c r="T5" s="765"/>
      <c r="U5" s="765"/>
      <c r="V5" s="765"/>
      <c r="W5" s="766" t="s">
        <v>305</v>
      </c>
      <c r="X5" s="767"/>
      <c r="Y5" s="767"/>
      <c r="Z5" s="768"/>
      <c r="AA5" s="617"/>
      <c r="AB5" s="617"/>
      <c r="AC5" s="617"/>
      <c r="AD5" s="738"/>
    </row>
    <row r="6" spans="1:33" ht="18" customHeight="1">
      <c r="A6" s="693" t="s">
        <v>312</v>
      </c>
      <c r="B6" s="694"/>
      <c r="C6" s="694"/>
      <c r="D6" s="694"/>
      <c r="E6" s="695"/>
      <c r="F6" s="702">
        <v>443827</v>
      </c>
      <c r="G6" s="703"/>
      <c r="H6" s="703"/>
      <c r="I6" s="704"/>
      <c r="J6" s="679" t="s">
        <v>2</v>
      </c>
      <c r="K6" s="680"/>
      <c r="L6" s="680"/>
      <c r="M6" s="681"/>
      <c r="N6" s="711">
        <f>W6+AA6</f>
        <v>90461</v>
      </c>
      <c r="O6" s="712"/>
      <c r="P6" s="712"/>
      <c r="Q6" s="712"/>
      <c r="R6" s="713"/>
      <c r="S6" s="711">
        <v>83678</v>
      </c>
      <c r="T6" s="712"/>
      <c r="U6" s="712"/>
      <c r="V6" s="714"/>
      <c r="W6" s="715">
        <v>7231</v>
      </c>
      <c r="X6" s="712"/>
      <c r="Y6" s="712"/>
      <c r="Z6" s="716"/>
      <c r="AA6" s="717">
        <v>83230</v>
      </c>
      <c r="AB6" s="718"/>
      <c r="AC6" s="718"/>
      <c r="AD6" s="719"/>
    </row>
    <row r="7" spans="1:33" ht="18" customHeight="1">
      <c r="A7" s="696"/>
      <c r="B7" s="697"/>
      <c r="C7" s="697"/>
      <c r="D7" s="697"/>
      <c r="E7" s="698"/>
      <c r="F7" s="705"/>
      <c r="G7" s="706"/>
      <c r="H7" s="706"/>
      <c r="I7" s="707"/>
      <c r="J7" s="621" t="s">
        <v>3</v>
      </c>
      <c r="K7" s="622"/>
      <c r="L7" s="622"/>
      <c r="M7" s="623"/>
      <c r="N7" s="720">
        <f>W7+AA7</f>
        <v>166693</v>
      </c>
      <c r="O7" s="721"/>
      <c r="P7" s="721"/>
      <c r="Q7" s="721"/>
      <c r="R7" s="722"/>
      <c r="S7" s="720">
        <v>162300</v>
      </c>
      <c r="T7" s="721"/>
      <c r="U7" s="721"/>
      <c r="V7" s="723"/>
      <c r="W7" s="724">
        <v>2766</v>
      </c>
      <c r="X7" s="724"/>
      <c r="Y7" s="724"/>
      <c r="Z7" s="724"/>
      <c r="AA7" s="725">
        <v>163927</v>
      </c>
      <c r="AB7" s="725"/>
      <c r="AC7" s="725"/>
      <c r="AD7" s="726"/>
    </row>
    <row r="8" spans="1:33" ht="18" customHeight="1" thickBot="1">
      <c r="A8" s="699"/>
      <c r="B8" s="700"/>
      <c r="C8" s="700"/>
      <c r="D8" s="700"/>
      <c r="E8" s="701"/>
      <c r="F8" s="708"/>
      <c r="G8" s="709"/>
      <c r="H8" s="709"/>
      <c r="I8" s="710"/>
      <c r="J8" s="616" t="s">
        <v>238</v>
      </c>
      <c r="K8" s="617"/>
      <c r="L8" s="617"/>
      <c r="M8" s="618"/>
      <c r="N8" s="727">
        <f>N6+N7</f>
        <v>257154</v>
      </c>
      <c r="O8" s="728"/>
      <c r="P8" s="728"/>
      <c r="Q8" s="728"/>
      <c r="R8" s="729"/>
      <c r="S8" s="727">
        <f>S6+S7</f>
        <v>245978</v>
      </c>
      <c r="T8" s="728"/>
      <c r="U8" s="728"/>
      <c r="V8" s="730"/>
      <c r="W8" s="731">
        <f>W6+W7</f>
        <v>9997</v>
      </c>
      <c r="X8" s="731"/>
      <c r="Y8" s="731"/>
      <c r="Z8" s="731"/>
      <c r="AA8" s="728">
        <f>AA6+AA7</f>
        <v>247157</v>
      </c>
      <c r="AB8" s="728"/>
      <c r="AC8" s="728"/>
      <c r="AD8" s="729"/>
    </row>
    <row r="9" spans="1:33" ht="18" customHeight="1">
      <c r="A9" s="693" t="s">
        <v>285</v>
      </c>
      <c r="B9" s="694"/>
      <c r="C9" s="694"/>
      <c r="D9" s="694"/>
      <c r="E9" s="695"/>
      <c r="F9" s="702">
        <v>443832</v>
      </c>
      <c r="G9" s="703"/>
      <c r="H9" s="703"/>
      <c r="I9" s="704"/>
      <c r="J9" s="679" t="s">
        <v>2</v>
      </c>
      <c r="K9" s="680"/>
      <c r="L9" s="680"/>
      <c r="M9" s="681"/>
      <c r="N9" s="711">
        <f>W9+AA9</f>
        <v>89418</v>
      </c>
      <c r="O9" s="712"/>
      <c r="P9" s="712"/>
      <c r="Q9" s="712"/>
      <c r="R9" s="713"/>
      <c r="S9" s="711">
        <v>78796</v>
      </c>
      <c r="T9" s="712"/>
      <c r="U9" s="712"/>
      <c r="V9" s="714"/>
      <c r="W9" s="715">
        <v>6751</v>
      </c>
      <c r="X9" s="712"/>
      <c r="Y9" s="712"/>
      <c r="Z9" s="716"/>
      <c r="AA9" s="717">
        <v>82667</v>
      </c>
      <c r="AB9" s="718"/>
      <c r="AC9" s="718"/>
      <c r="AD9" s="719"/>
    </row>
    <row r="10" spans="1:33" ht="18" customHeight="1">
      <c r="A10" s="696"/>
      <c r="B10" s="697"/>
      <c r="C10" s="697"/>
      <c r="D10" s="697"/>
      <c r="E10" s="698"/>
      <c r="F10" s="705"/>
      <c r="G10" s="706"/>
      <c r="H10" s="706"/>
      <c r="I10" s="707"/>
      <c r="J10" s="621" t="s">
        <v>3</v>
      </c>
      <c r="K10" s="622"/>
      <c r="L10" s="622"/>
      <c r="M10" s="623"/>
      <c r="N10" s="720">
        <f>W10+AA10</f>
        <v>157773</v>
      </c>
      <c r="O10" s="721"/>
      <c r="P10" s="721"/>
      <c r="Q10" s="721"/>
      <c r="R10" s="722"/>
      <c r="S10" s="720">
        <v>158524</v>
      </c>
      <c r="T10" s="721"/>
      <c r="U10" s="721"/>
      <c r="V10" s="723"/>
      <c r="W10" s="724">
        <v>2642</v>
      </c>
      <c r="X10" s="724"/>
      <c r="Y10" s="724"/>
      <c r="Z10" s="724"/>
      <c r="AA10" s="725">
        <v>155131</v>
      </c>
      <c r="AB10" s="725"/>
      <c r="AC10" s="725"/>
      <c r="AD10" s="726"/>
    </row>
    <row r="11" spans="1:33" ht="18" customHeight="1" thickBot="1">
      <c r="A11" s="699"/>
      <c r="B11" s="700"/>
      <c r="C11" s="700"/>
      <c r="D11" s="700"/>
      <c r="E11" s="701"/>
      <c r="F11" s="708"/>
      <c r="G11" s="709"/>
      <c r="H11" s="709"/>
      <c r="I11" s="710"/>
      <c r="J11" s="616" t="s">
        <v>143</v>
      </c>
      <c r="K11" s="617"/>
      <c r="L11" s="617"/>
      <c r="M11" s="618"/>
      <c r="N11" s="688">
        <f>N9+N10</f>
        <v>247191</v>
      </c>
      <c r="O11" s="689"/>
      <c r="P11" s="689"/>
      <c r="Q11" s="689"/>
      <c r="R11" s="690"/>
      <c r="S11" s="688">
        <f>S9+S10</f>
        <v>237320</v>
      </c>
      <c r="T11" s="689"/>
      <c r="U11" s="689"/>
      <c r="V11" s="691"/>
      <c r="W11" s="692">
        <f>W9+W10</f>
        <v>9393</v>
      </c>
      <c r="X11" s="692"/>
      <c r="Y11" s="692"/>
      <c r="Z11" s="692"/>
      <c r="AA11" s="689">
        <f>AA9+AA10</f>
        <v>237798</v>
      </c>
      <c r="AB11" s="689"/>
      <c r="AC11" s="689"/>
      <c r="AD11" s="690"/>
    </row>
    <row r="12" spans="1:33" ht="18" customHeight="1">
      <c r="A12" s="661" t="s">
        <v>239</v>
      </c>
      <c r="B12" s="662"/>
      <c r="C12" s="662"/>
      <c r="D12" s="662"/>
      <c r="E12" s="663"/>
      <c r="F12" s="670">
        <f>F6-F9</f>
        <v>-5</v>
      </c>
      <c r="G12" s="671"/>
      <c r="H12" s="671"/>
      <c r="I12" s="672"/>
      <c r="J12" s="679" t="s">
        <v>2</v>
      </c>
      <c r="K12" s="680"/>
      <c r="L12" s="680"/>
      <c r="M12" s="681"/>
      <c r="N12" s="682">
        <f>SUM(W12,AA12)</f>
        <v>1043</v>
      </c>
      <c r="O12" s="683"/>
      <c r="P12" s="683"/>
      <c r="Q12" s="683"/>
      <c r="R12" s="684"/>
      <c r="S12" s="682">
        <f>S6-S9</f>
        <v>4882</v>
      </c>
      <c r="T12" s="683"/>
      <c r="U12" s="683"/>
      <c r="V12" s="685"/>
      <c r="W12" s="686">
        <f>W6-W9</f>
        <v>480</v>
      </c>
      <c r="X12" s="683"/>
      <c r="Y12" s="683"/>
      <c r="Z12" s="687"/>
      <c r="AA12" s="651">
        <f>AA6-AA9</f>
        <v>563</v>
      </c>
      <c r="AB12" s="652"/>
      <c r="AC12" s="652"/>
      <c r="AD12" s="653"/>
    </row>
    <row r="13" spans="1:33" ht="18" customHeight="1">
      <c r="A13" s="664"/>
      <c r="B13" s="665"/>
      <c r="C13" s="665"/>
      <c r="D13" s="665"/>
      <c r="E13" s="666"/>
      <c r="F13" s="673"/>
      <c r="G13" s="674"/>
      <c r="H13" s="674"/>
      <c r="I13" s="675"/>
      <c r="J13" s="621" t="s">
        <v>3</v>
      </c>
      <c r="K13" s="622"/>
      <c r="L13" s="622"/>
      <c r="M13" s="623"/>
      <c r="N13" s="654">
        <f>SUM(W13,AA13)</f>
        <v>8920</v>
      </c>
      <c r="O13" s="655"/>
      <c r="P13" s="655"/>
      <c r="Q13" s="655"/>
      <c r="R13" s="656"/>
      <c r="S13" s="654">
        <f>S7-S10</f>
        <v>3776</v>
      </c>
      <c r="T13" s="655"/>
      <c r="U13" s="655"/>
      <c r="V13" s="657"/>
      <c r="W13" s="658">
        <f>W7-W10</f>
        <v>124</v>
      </c>
      <c r="X13" s="658"/>
      <c r="Y13" s="658"/>
      <c r="Z13" s="658"/>
      <c r="AA13" s="659">
        <f>AA7-AA10</f>
        <v>8796</v>
      </c>
      <c r="AB13" s="659"/>
      <c r="AC13" s="659"/>
      <c r="AD13" s="660"/>
    </row>
    <row r="14" spans="1:33" ht="18" customHeight="1" thickBot="1">
      <c r="A14" s="667"/>
      <c r="B14" s="668"/>
      <c r="C14" s="668"/>
      <c r="D14" s="668"/>
      <c r="E14" s="669"/>
      <c r="F14" s="676"/>
      <c r="G14" s="677"/>
      <c r="H14" s="677"/>
      <c r="I14" s="678"/>
      <c r="J14" s="616" t="s">
        <v>4</v>
      </c>
      <c r="K14" s="617"/>
      <c r="L14" s="617"/>
      <c r="M14" s="618"/>
      <c r="N14" s="688">
        <f>SUM(N12:R13)</f>
        <v>9963</v>
      </c>
      <c r="O14" s="689"/>
      <c r="P14" s="689"/>
      <c r="Q14" s="689"/>
      <c r="R14" s="690"/>
      <c r="S14" s="688">
        <f>SUM(S12:V13)</f>
        <v>8658</v>
      </c>
      <c r="T14" s="689"/>
      <c r="U14" s="689"/>
      <c r="V14" s="691"/>
      <c r="W14" s="692">
        <f>SUM(W12:Z13)</f>
        <v>604</v>
      </c>
      <c r="X14" s="692"/>
      <c r="Y14" s="692"/>
      <c r="Z14" s="692"/>
      <c r="AA14" s="689">
        <f>SUM(AA12:AD13)</f>
        <v>9359</v>
      </c>
      <c r="AB14" s="689"/>
      <c r="AC14" s="689"/>
      <c r="AD14" s="690"/>
    </row>
    <row r="15" spans="1:33" ht="18" customHeight="1">
      <c r="A15" s="104"/>
      <c r="B15" s="104"/>
      <c r="C15" s="104"/>
      <c r="D15" s="56"/>
      <c r="E15" s="104"/>
      <c r="F15" s="105" t="s">
        <v>274</v>
      </c>
      <c r="G15" s="105"/>
      <c r="H15" s="106"/>
      <c r="I15" s="106"/>
      <c r="J15" s="106"/>
      <c r="K15" s="106"/>
      <c r="L15" s="106"/>
      <c r="M15" s="106"/>
      <c r="N15" s="106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8"/>
    </row>
    <row r="16" spans="1:33" ht="18" customHeight="1"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</row>
    <row r="17" spans="1:36" ht="18" customHeight="1">
      <c r="A17" s="650" t="s">
        <v>5</v>
      </c>
      <c r="B17" s="650"/>
      <c r="C17" s="650"/>
      <c r="D17" s="650"/>
      <c r="E17" s="650"/>
      <c r="F17" s="650"/>
      <c r="G17" s="650"/>
      <c r="H17" s="650"/>
      <c r="I17" s="650"/>
      <c r="J17" s="650"/>
      <c r="K17" s="650"/>
      <c r="L17" s="650"/>
      <c r="M17" s="650"/>
      <c r="N17" s="650"/>
      <c r="O17" s="650"/>
      <c r="P17" s="650"/>
      <c r="Q17" s="650"/>
      <c r="R17" s="650"/>
      <c r="S17" s="650"/>
      <c r="T17" s="650"/>
      <c r="U17" s="650"/>
      <c r="V17" s="650"/>
      <c r="W17" s="650"/>
      <c r="X17" s="650"/>
      <c r="Y17" s="650"/>
      <c r="Z17" s="650"/>
      <c r="AA17" s="650"/>
      <c r="AB17" s="650"/>
      <c r="AC17" s="650"/>
      <c r="AD17" s="650"/>
      <c r="AE17" s="650"/>
      <c r="AF17" s="650"/>
      <c r="AG17" s="650"/>
      <c r="AH17" s="243"/>
      <c r="AI17" s="243"/>
      <c r="AJ17" s="243"/>
    </row>
    <row r="18" spans="1:36" ht="10" customHeight="1" thickBot="1">
      <c r="A18" s="244"/>
      <c r="B18" s="244"/>
      <c r="C18" s="244"/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244"/>
      <c r="AD18" s="244"/>
      <c r="AE18" s="244"/>
      <c r="AF18" s="244"/>
      <c r="AG18" s="244"/>
      <c r="AH18" s="243"/>
      <c r="AI18" s="243"/>
      <c r="AJ18" s="243"/>
    </row>
    <row r="19" spans="1:36" ht="18" customHeight="1">
      <c r="A19" s="638" t="s">
        <v>168</v>
      </c>
      <c r="B19" s="639"/>
      <c r="C19" s="640"/>
      <c r="D19" s="644" t="s">
        <v>309</v>
      </c>
      <c r="E19" s="645"/>
      <c r="F19" s="645"/>
      <c r="G19" s="645"/>
      <c r="H19" s="645"/>
      <c r="I19" s="645"/>
      <c r="J19" s="645"/>
      <c r="K19" s="645"/>
      <c r="L19" s="646"/>
      <c r="M19" s="644" t="s">
        <v>285</v>
      </c>
      <c r="N19" s="645"/>
      <c r="O19" s="645"/>
      <c r="P19" s="645"/>
      <c r="Q19" s="645"/>
      <c r="R19" s="645"/>
      <c r="S19" s="645"/>
      <c r="T19" s="645"/>
      <c r="U19" s="646"/>
      <c r="V19" s="644" t="s">
        <v>130</v>
      </c>
      <c r="W19" s="645"/>
      <c r="X19" s="645"/>
      <c r="Y19" s="645"/>
      <c r="Z19" s="645"/>
      <c r="AA19" s="645"/>
      <c r="AB19" s="645"/>
      <c r="AC19" s="645"/>
      <c r="AD19" s="645"/>
      <c r="AE19" s="645"/>
      <c r="AF19" s="645"/>
      <c r="AG19" s="645"/>
      <c r="AH19" s="645"/>
      <c r="AI19" s="645"/>
      <c r="AJ19" s="646"/>
    </row>
    <row r="20" spans="1:36" ht="38.25" customHeight="1" thickBot="1">
      <c r="A20" s="641"/>
      <c r="B20" s="642"/>
      <c r="C20" s="643"/>
      <c r="D20" s="636" t="s">
        <v>127</v>
      </c>
      <c r="E20" s="633"/>
      <c r="F20" s="637"/>
      <c r="G20" s="632" t="s">
        <v>128</v>
      </c>
      <c r="H20" s="633"/>
      <c r="I20" s="633"/>
      <c r="J20" s="634" t="s">
        <v>129</v>
      </c>
      <c r="K20" s="633"/>
      <c r="L20" s="635"/>
      <c r="M20" s="636" t="s">
        <v>127</v>
      </c>
      <c r="N20" s="633"/>
      <c r="O20" s="637"/>
      <c r="P20" s="632" t="s">
        <v>128</v>
      </c>
      <c r="Q20" s="633"/>
      <c r="R20" s="633"/>
      <c r="S20" s="634" t="s">
        <v>129</v>
      </c>
      <c r="T20" s="633"/>
      <c r="U20" s="635"/>
      <c r="V20" s="636" t="s">
        <v>127</v>
      </c>
      <c r="W20" s="633"/>
      <c r="X20" s="637"/>
      <c r="Y20" s="647" t="s">
        <v>131</v>
      </c>
      <c r="Z20" s="647"/>
      <c r="AA20" s="632" t="s">
        <v>128</v>
      </c>
      <c r="AB20" s="633"/>
      <c r="AC20" s="637"/>
      <c r="AD20" s="647" t="s">
        <v>131</v>
      </c>
      <c r="AE20" s="649"/>
      <c r="AF20" s="634" t="s">
        <v>129</v>
      </c>
      <c r="AG20" s="633"/>
      <c r="AH20" s="637"/>
      <c r="AI20" s="647" t="s">
        <v>131</v>
      </c>
      <c r="AJ20" s="648"/>
    </row>
    <row r="21" spans="1:36" ht="27.75" customHeight="1">
      <c r="A21" s="621" t="s">
        <v>124</v>
      </c>
      <c r="B21" s="622"/>
      <c r="C21" s="623"/>
      <c r="D21" s="624">
        <v>251034</v>
      </c>
      <c r="E21" s="625"/>
      <c r="F21" s="626"/>
      <c r="G21" s="627">
        <v>8926100</v>
      </c>
      <c r="H21" s="625"/>
      <c r="I21" s="625"/>
      <c r="J21" s="628">
        <f>SUM(D21:I21)</f>
        <v>9177134</v>
      </c>
      <c r="K21" s="629"/>
      <c r="L21" s="630"/>
      <c r="M21" s="624">
        <v>275786</v>
      </c>
      <c r="N21" s="625"/>
      <c r="O21" s="626"/>
      <c r="P21" s="627">
        <v>8595765</v>
      </c>
      <c r="Q21" s="625"/>
      <c r="R21" s="625"/>
      <c r="S21" s="628">
        <f>SUM(M21:R21)</f>
        <v>8871551</v>
      </c>
      <c r="T21" s="629"/>
      <c r="U21" s="630"/>
      <c r="V21" s="631">
        <f>D21-M21</f>
        <v>-24752</v>
      </c>
      <c r="W21" s="611"/>
      <c r="X21" s="612"/>
      <c r="Y21" s="609">
        <f>D21/M21*100</f>
        <v>91.02492512310269</v>
      </c>
      <c r="Z21" s="609"/>
      <c r="AA21" s="610">
        <f>G21-P21</f>
        <v>330335</v>
      </c>
      <c r="AB21" s="611"/>
      <c r="AC21" s="612"/>
      <c r="AD21" s="609">
        <f>G21/P21*100</f>
        <v>103.84299710380635</v>
      </c>
      <c r="AE21" s="613"/>
      <c r="AF21" s="614">
        <f>J21-S21</f>
        <v>305583</v>
      </c>
      <c r="AG21" s="611"/>
      <c r="AH21" s="612"/>
      <c r="AI21" s="609">
        <f>J21/S21*100</f>
        <v>103.44452734364036</v>
      </c>
      <c r="AJ21" s="615"/>
    </row>
    <row r="22" spans="1:36" ht="27.75" customHeight="1" thickBot="1">
      <c r="A22" s="616" t="s">
        <v>125</v>
      </c>
      <c r="B22" s="617"/>
      <c r="C22" s="618"/>
      <c r="D22" s="619">
        <v>486900</v>
      </c>
      <c r="E22" s="602"/>
      <c r="F22" s="620"/>
      <c r="G22" s="601">
        <v>26189898</v>
      </c>
      <c r="H22" s="602"/>
      <c r="I22" s="602"/>
      <c r="J22" s="603">
        <f>SUM(D22:I22)</f>
        <v>26676798</v>
      </c>
      <c r="K22" s="604"/>
      <c r="L22" s="605"/>
      <c r="M22" s="619">
        <v>554834</v>
      </c>
      <c r="N22" s="602"/>
      <c r="O22" s="620"/>
      <c r="P22" s="601">
        <v>25234113</v>
      </c>
      <c r="Q22" s="602"/>
      <c r="R22" s="602"/>
      <c r="S22" s="603">
        <f>SUM(M22:R22)</f>
        <v>25788947</v>
      </c>
      <c r="T22" s="604"/>
      <c r="U22" s="605"/>
      <c r="V22" s="606">
        <f>D22-M22</f>
        <v>-67934</v>
      </c>
      <c r="W22" s="587"/>
      <c r="X22" s="588"/>
      <c r="Y22" s="589">
        <f>D22/M22*100</f>
        <v>87.755977463529632</v>
      </c>
      <c r="Z22" s="589"/>
      <c r="AA22" s="607">
        <f>G22-P22</f>
        <v>955785</v>
      </c>
      <c r="AB22" s="587"/>
      <c r="AC22" s="588"/>
      <c r="AD22" s="589">
        <f>G22/P22*100</f>
        <v>103.78767028585472</v>
      </c>
      <c r="AE22" s="608"/>
      <c r="AF22" s="586">
        <f>J22-S22</f>
        <v>887851</v>
      </c>
      <c r="AG22" s="587"/>
      <c r="AH22" s="588"/>
      <c r="AI22" s="589">
        <f>J22/S22*100</f>
        <v>103.44275786056716</v>
      </c>
      <c r="AJ22" s="590"/>
    </row>
    <row r="23" spans="1:36" ht="27.75" customHeight="1" thickBot="1">
      <c r="A23" s="591" t="s">
        <v>126</v>
      </c>
      <c r="B23" s="592"/>
      <c r="C23" s="593"/>
      <c r="D23" s="594">
        <f>SUM(D21:F22)</f>
        <v>737934</v>
      </c>
      <c r="E23" s="595"/>
      <c r="F23" s="596"/>
      <c r="G23" s="597">
        <f>SUM(G21:I22)</f>
        <v>35115998</v>
      </c>
      <c r="H23" s="595"/>
      <c r="I23" s="595"/>
      <c r="J23" s="598">
        <f>SUM(D23:I23)</f>
        <v>35853932</v>
      </c>
      <c r="K23" s="595"/>
      <c r="L23" s="599"/>
      <c r="M23" s="594">
        <f>SUM(M21:O22)</f>
        <v>830620</v>
      </c>
      <c r="N23" s="595"/>
      <c r="O23" s="596"/>
      <c r="P23" s="597">
        <f>SUM(P21:R22)</f>
        <v>33829878</v>
      </c>
      <c r="Q23" s="595"/>
      <c r="R23" s="595"/>
      <c r="S23" s="598">
        <f>SUM(M23:R23)</f>
        <v>34660498</v>
      </c>
      <c r="T23" s="595"/>
      <c r="U23" s="599"/>
      <c r="V23" s="600">
        <f>D23-M23</f>
        <v>-92686</v>
      </c>
      <c r="W23" s="581"/>
      <c r="X23" s="582"/>
      <c r="Y23" s="579">
        <f>D23/M23*100</f>
        <v>88.841347427223042</v>
      </c>
      <c r="Z23" s="579"/>
      <c r="AA23" s="580">
        <f>G23-P23</f>
        <v>1286120</v>
      </c>
      <c r="AB23" s="581"/>
      <c r="AC23" s="582"/>
      <c r="AD23" s="579">
        <f>G23/P23*100</f>
        <v>103.80172816467149</v>
      </c>
      <c r="AE23" s="583"/>
      <c r="AF23" s="584">
        <f>J23-S23</f>
        <v>1193434</v>
      </c>
      <c r="AG23" s="581"/>
      <c r="AH23" s="582"/>
      <c r="AI23" s="579">
        <f>J23/S23*100</f>
        <v>103.44321076979332</v>
      </c>
      <c r="AJ23" s="585"/>
    </row>
    <row r="24" spans="1:36" ht="18" customHeight="1">
      <c r="J24" s="56"/>
      <c r="K24" s="56"/>
      <c r="L24" s="56"/>
      <c r="AD24" s="56"/>
    </row>
    <row r="25" spans="1:36" ht="18" customHeight="1">
      <c r="J25" s="56"/>
      <c r="K25" s="56"/>
      <c r="L25" s="56"/>
      <c r="AD25" s="56"/>
    </row>
    <row r="26" spans="1:36" ht="18" customHeight="1">
      <c r="J26" s="56"/>
      <c r="K26" s="56"/>
      <c r="L26" s="56"/>
      <c r="AD26" s="56"/>
    </row>
    <row r="27" spans="1:36" ht="18" customHeight="1">
      <c r="J27" s="56"/>
      <c r="K27" s="56"/>
      <c r="L27" s="56"/>
      <c r="AD27" s="56"/>
    </row>
  </sheetData>
  <mergeCells count="116">
    <mergeCell ref="A3:E5"/>
    <mergeCell ref="F3:I5"/>
    <mergeCell ref="J3:M5"/>
    <mergeCell ref="N3:R5"/>
    <mergeCell ref="S3:AD3"/>
    <mergeCell ref="S4:V5"/>
    <mergeCell ref="AA4:AD5"/>
    <mergeCell ref="W5:Z5"/>
    <mergeCell ref="A1:AG1"/>
    <mergeCell ref="AA6:AD6"/>
    <mergeCell ref="J7:M7"/>
    <mergeCell ref="N7:R7"/>
    <mergeCell ref="S7:V7"/>
    <mergeCell ref="W7:Z7"/>
    <mergeCell ref="AA7:AD7"/>
    <mergeCell ref="A6:E8"/>
    <mergeCell ref="F6:I8"/>
    <mergeCell ref="J6:M6"/>
    <mergeCell ref="N6:R6"/>
    <mergeCell ref="S6:V6"/>
    <mergeCell ref="W6:Z6"/>
    <mergeCell ref="J8:M8"/>
    <mergeCell ref="N8:R8"/>
    <mergeCell ref="S8:V8"/>
    <mergeCell ref="W8:Z8"/>
    <mergeCell ref="AA8:AD8"/>
    <mergeCell ref="A9:E11"/>
    <mergeCell ref="F9:I11"/>
    <mergeCell ref="J9:M9"/>
    <mergeCell ref="N9:R9"/>
    <mergeCell ref="S9:V9"/>
    <mergeCell ref="W9:Z9"/>
    <mergeCell ref="AA9:AD9"/>
    <mergeCell ref="J10:M10"/>
    <mergeCell ref="N10:R10"/>
    <mergeCell ref="S10:V10"/>
    <mergeCell ref="W10:Z10"/>
    <mergeCell ref="AA10:AD10"/>
    <mergeCell ref="J11:M11"/>
    <mergeCell ref="N11:R11"/>
    <mergeCell ref="S11:V11"/>
    <mergeCell ref="W11:Z11"/>
    <mergeCell ref="AA11:AD11"/>
    <mergeCell ref="A17:AG17"/>
    <mergeCell ref="AA12:AD12"/>
    <mergeCell ref="J13:M13"/>
    <mergeCell ref="N13:R13"/>
    <mergeCell ref="S13:V13"/>
    <mergeCell ref="W13:Z13"/>
    <mergeCell ref="AA13:AD13"/>
    <mergeCell ref="A12:E14"/>
    <mergeCell ref="F12:I14"/>
    <mergeCell ref="J12:M12"/>
    <mergeCell ref="N12:R12"/>
    <mergeCell ref="S12:V12"/>
    <mergeCell ref="W12:Z12"/>
    <mergeCell ref="J14:M14"/>
    <mergeCell ref="N14:R14"/>
    <mergeCell ref="S14:V14"/>
    <mergeCell ref="W14:Z14"/>
    <mergeCell ref="AA14:AD14"/>
    <mergeCell ref="P20:R20"/>
    <mergeCell ref="S20:U20"/>
    <mergeCell ref="V20:X20"/>
    <mergeCell ref="A19:C20"/>
    <mergeCell ref="D19:L19"/>
    <mergeCell ref="M19:U19"/>
    <mergeCell ref="V19:AJ19"/>
    <mergeCell ref="D20:F20"/>
    <mergeCell ref="G20:I20"/>
    <mergeCell ref="J20:L20"/>
    <mergeCell ref="M20:O20"/>
    <mergeCell ref="AF20:AH20"/>
    <mergeCell ref="AI20:AJ20"/>
    <mergeCell ref="Y20:Z20"/>
    <mergeCell ref="AA20:AC20"/>
    <mergeCell ref="AD20:AE20"/>
    <mergeCell ref="Y21:Z21"/>
    <mergeCell ref="AA21:AC21"/>
    <mergeCell ref="AD21:AE21"/>
    <mergeCell ref="AF21:AH21"/>
    <mergeCell ref="AI21:AJ21"/>
    <mergeCell ref="A22:C22"/>
    <mergeCell ref="D22:F22"/>
    <mergeCell ref="G22:I22"/>
    <mergeCell ref="J22:L22"/>
    <mergeCell ref="M22:O22"/>
    <mergeCell ref="A21:C21"/>
    <mergeCell ref="D21:F21"/>
    <mergeCell ref="G21:I21"/>
    <mergeCell ref="J21:L21"/>
    <mergeCell ref="M21:O21"/>
    <mergeCell ref="P21:R21"/>
    <mergeCell ref="S21:U21"/>
    <mergeCell ref="V21:X21"/>
    <mergeCell ref="Y23:Z23"/>
    <mergeCell ref="AA23:AC23"/>
    <mergeCell ref="AD23:AE23"/>
    <mergeCell ref="AF23:AH23"/>
    <mergeCell ref="AI23:AJ23"/>
    <mergeCell ref="AF22:AH22"/>
    <mergeCell ref="AI22:AJ22"/>
    <mergeCell ref="A23:C23"/>
    <mergeCell ref="D23:F23"/>
    <mergeCell ref="G23:I23"/>
    <mergeCell ref="J23:L23"/>
    <mergeCell ref="M23:O23"/>
    <mergeCell ref="P23:R23"/>
    <mergeCell ref="S23:U23"/>
    <mergeCell ref="V23:X23"/>
    <mergeCell ref="P22:R22"/>
    <mergeCell ref="S22:U22"/>
    <mergeCell ref="V22:X22"/>
    <mergeCell ref="Y22:Z22"/>
    <mergeCell ref="AA22:AC22"/>
    <mergeCell ref="AD22:AE22"/>
  </mergeCells>
  <phoneticPr fontId="3"/>
  <pageMargins left="0.78740157480314965" right="0.78740157480314965" top="0.59055118110236227" bottom="0.78740157480314965" header="0.39370078740157483" footer="0.39370078740157483"/>
  <pageSetup paperSize="9" scale="93" firstPageNumber="2" orientation="landscape" useFirstPageNumber="1" r:id="rId1"/>
  <headerFooter scaleWithDoc="0" alignWithMargins="0">
    <oddFooter>&amp;C&amp;"ＭＳ 明朝,標準"&amp;14-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6"/>
  <sheetViews>
    <sheetView zoomScale="70" zoomScaleNormal="70" workbookViewId="0">
      <selection sqref="A1:G1"/>
    </sheetView>
  </sheetViews>
  <sheetFormatPr defaultColWidth="9" defaultRowHeight="14"/>
  <cols>
    <col min="1" max="1" width="32.1796875" style="46" customWidth="1"/>
    <col min="2" max="2" width="15.90625" style="8" customWidth="1"/>
    <col min="3" max="6" width="17.08984375" style="8" customWidth="1"/>
    <col min="7" max="7" width="10.6328125" style="8" customWidth="1"/>
    <col min="8" max="16384" width="9" style="8"/>
  </cols>
  <sheetData>
    <row r="1" spans="1:7" s="46" customFormat="1" ht="45" customHeight="1" thickBot="1">
      <c r="A1" s="769" t="s">
        <v>230</v>
      </c>
      <c r="B1" s="769"/>
      <c r="C1" s="769"/>
      <c r="D1" s="769"/>
      <c r="E1" s="769"/>
      <c r="F1" s="769"/>
      <c r="G1" s="769"/>
    </row>
    <row r="2" spans="1:7" ht="41.25" customHeight="1" thickBot="1">
      <c r="A2" s="74" t="s">
        <v>231</v>
      </c>
      <c r="B2" s="75" t="s">
        <v>155</v>
      </c>
      <c r="C2" s="76" t="s">
        <v>170</v>
      </c>
      <c r="D2" s="77" t="s">
        <v>156</v>
      </c>
      <c r="E2" s="77" t="s">
        <v>157</v>
      </c>
      <c r="F2" s="78" t="s">
        <v>158</v>
      </c>
      <c r="G2" s="78" t="s">
        <v>240</v>
      </c>
    </row>
    <row r="3" spans="1:7" ht="20.25" customHeight="1">
      <c r="A3" s="770" t="s">
        <v>7</v>
      </c>
      <c r="B3" s="382">
        <v>232802</v>
      </c>
      <c r="C3" s="91"/>
      <c r="D3" s="92"/>
      <c r="E3" s="92"/>
      <c r="F3" s="93"/>
      <c r="G3" s="772">
        <v>6</v>
      </c>
    </row>
    <row r="4" spans="1:7" ht="20.25" customHeight="1">
      <c r="A4" s="771"/>
      <c r="B4" s="383">
        <v>-239304</v>
      </c>
      <c r="C4" s="384">
        <v>854742409</v>
      </c>
      <c r="D4" s="385">
        <v>292399909</v>
      </c>
      <c r="E4" s="386">
        <v>562342500</v>
      </c>
      <c r="F4" s="387">
        <v>33740551</v>
      </c>
      <c r="G4" s="773"/>
    </row>
    <row r="5" spans="1:7" ht="41.25" customHeight="1">
      <c r="A5" s="79" t="s">
        <v>8</v>
      </c>
      <c r="B5" s="387">
        <v>94</v>
      </c>
      <c r="C5" s="384">
        <v>562539</v>
      </c>
      <c r="D5" s="385">
        <v>167780</v>
      </c>
      <c r="E5" s="386">
        <v>394759</v>
      </c>
      <c r="F5" s="387">
        <v>21317</v>
      </c>
      <c r="G5" s="388">
        <v>5.4</v>
      </c>
    </row>
    <row r="6" spans="1:7" ht="41.25" customHeight="1">
      <c r="A6" s="79" t="s">
        <v>9</v>
      </c>
      <c r="B6" s="387">
        <v>1301</v>
      </c>
      <c r="C6" s="384">
        <v>31578415</v>
      </c>
      <c r="D6" s="385">
        <v>2322152</v>
      </c>
      <c r="E6" s="386">
        <v>29256263</v>
      </c>
      <c r="F6" s="387">
        <v>864183</v>
      </c>
      <c r="G6" s="388">
        <v>3</v>
      </c>
    </row>
    <row r="7" spans="1:7" ht="41.25" customHeight="1">
      <c r="A7" s="79" t="s">
        <v>88</v>
      </c>
      <c r="B7" s="382">
        <v>1461</v>
      </c>
      <c r="C7" s="389">
        <v>11579736</v>
      </c>
      <c r="D7" s="390">
        <v>2607736</v>
      </c>
      <c r="E7" s="391">
        <v>8972000</v>
      </c>
      <c r="F7" s="382">
        <v>269160</v>
      </c>
      <c r="G7" s="388">
        <v>3</v>
      </c>
    </row>
    <row r="8" spans="1:7" ht="41.25" customHeight="1">
      <c r="A8" s="79" t="s">
        <v>89</v>
      </c>
      <c r="B8" s="392">
        <v>323</v>
      </c>
      <c r="C8" s="393">
        <v>2087855</v>
      </c>
      <c r="D8" s="394">
        <v>576522</v>
      </c>
      <c r="E8" s="395">
        <v>1511333</v>
      </c>
      <c r="F8" s="392">
        <v>45340</v>
      </c>
      <c r="G8" s="388">
        <v>3</v>
      </c>
    </row>
    <row r="9" spans="1:7" ht="41.25" customHeight="1">
      <c r="A9" s="79" t="s">
        <v>241</v>
      </c>
      <c r="B9" s="392">
        <v>3553</v>
      </c>
      <c r="C9" s="396" t="s">
        <v>293</v>
      </c>
      <c r="D9" s="397" t="s">
        <v>31</v>
      </c>
      <c r="E9" s="398" t="s">
        <v>31</v>
      </c>
      <c r="F9" s="392">
        <v>150000</v>
      </c>
      <c r="G9" s="399" t="s">
        <v>31</v>
      </c>
    </row>
    <row r="10" spans="1:7" ht="41.25" customHeight="1">
      <c r="A10" s="79" t="s">
        <v>242</v>
      </c>
      <c r="B10" s="387">
        <v>1121</v>
      </c>
      <c r="C10" s="396" t="s">
        <v>292</v>
      </c>
      <c r="D10" s="397" t="s">
        <v>31</v>
      </c>
      <c r="E10" s="400" t="s">
        <v>31</v>
      </c>
      <c r="F10" s="387">
        <v>300000</v>
      </c>
      <c r="G10" s="399" t="s">
        <v>31</v>
      </c>
    </row>
    <row r="11" spans="1:7" ht="20.25" customHeight="1">
      <c r="A11" s="774" t="s">
        <v>232</v>
      </c>
      <c r="B11" s="401">
        <f>B3+SUM(B5:B10)</f>
        <v>240655</v>
      </c>
      <c r="C11" s="776" t="s">
        <v>31</v>
      </c>
      <c r="D11" s="778" t="s">
        <v>31</v>
      </c>
      <c r="E11" s="778" t="s">
        <v>31</v>
      </c>
      <c r="F11" s="780">
        <f>SUM(F4:F10)</f>
        <v>35390551</v>
      </c>
      <c r="G11" s="782" t="s">
        <v>31</v>
      </c>
    </row>
    <row r="12" spans="1:7" ht="20.25" customHeight="1" thickBot="1">
      <c r="A12" s="775"/>
      <c r="B12" s="402">
        <v>-247157</v>
      </c>
      <c r="C12" s="777" t="s">
        <v>31</v>
      </c>
      <c r="D12" s="779" t="s">
        <v>31</v>
      </c>
      <c r="E12" s="779" t="s">
        <v>31</v>
      </c>
      <c r="F12" s="781"/>
      <c r="G12" s="783" t="s">
        <v>31</v>
      </c>
    </row>
    <row r="13" spans="1:7" ht="41.25" customHeight="1">
      <c r="A13" s="408" t="s">
        <v>313</v>
      </c>
      <c r="B13" s="403" t="s">
        <v>31</v>
      </c>
      <c r="C13" s="404" t="s">
        <v>31</v>
      </c>
      <c r="D13" s="404" t="s">
        <v>31</v>
      </c>
      <c r="E13" s="405" t="s">
        <v>31</v>
      </c>
      <c r="F13" s="387">
        <v>4368255</v>
      </c>
      <c r="G13" s="96" t="s">
        <v>31</v>
      </c>
    </row>
    <row r="14" spans="1:7" ht="41.25" customHeight="1">
      <c r="A14" s="409" t="s">
        <v>314</v>
      </c>
      <c r="B14" s="406" t="s">
        <v>31</v>
      </c>
      <c r="C14" s="397" t="s">
        <v>31</v>
      </c>
      <c r="D14" s="397" t="s">
        <v>31</v>
      </c>
      <c r="E14" s="407" t="s">
        <v>31</v>
      </c>
      <c r="F14" s="392">
        <v>4642808</v>
      </c>
      <c r="G14" s="97" t="s">
        <v>31</v>
      </c>
    </row>
    <row r="15" spans="1:7" ht="41.25" customHeight="1" thickBot="1">
      <c r="A15" s="80" t="s">
        <v>233</v>
      </c>
      <c r="B15" s="230" t="s">
        <v>31</v>
      </c>
      <c r="C15" s="231" t="s">
        <v>31</v>
      </c>
      <c r="D15" s="231" t="s">
        <v>31</v>
      </c>
      <c r="E15" s="232" t="s">
        <v>31</v>
      </c>
      <c r="F15" s="94">
        <f>F11+F13-F14</f>
        <v>35115998</v>
      </c>
      <c r="G15" s="98" t="s">
        <v>31</v>
      </c>
    </row>
    <row r="16" spans="1:7" ht="20.149999999999999" customHeight="1">
      <c r="B16" s="89" t="s">
        <v>10</v>
      </c>
      <c r="C16" s="90"/>
      <c r="D16" s="410">
        <v>6502</v>
      </c>
      <c r="E16" s="89" t="s">
        <v>90</v>
      </c>
      <c r="F16" s="46"/>
      <c r="G16" s="46"/>
    </row>
  </sheetData>
  <mergeCells count="9">
    <mergeCell ref="A1:G1"/>
    <mergeCell ref="A3:A4"/>
    <mergeCell ref="G3:G4"/>
    <mergeCell ref="A11:A12"/>
    <mergeCell ref="C11:C12"/>
    <mergeCell ref="D11:D12"/>
    <mergeCell ref="E11:E12"/>
    <mergeCell ref="F11:F12"/>
    <mergeCell ref="G11:G12"/>
  </mergeCells>
  <phoneticPr fontId="3"/>
  <pageMargins left="0.78740157480314965" right="0.78740157480314965" top="0.59055118110236227" bottom="0.78740157480314965" header="0.39370078740157483" footer="0.39370078740157483"/>
  <pageSetup paperSize="9" scale="94" firstPageNumber="3" orientation="landscape" useFirstPageNumber="1" r:id="rId1"/>
  <headerFooter scaleWithDoc="0" alignWithMargins="0">
    <oddFooter>&amp;C&amp;"ＭＳ 明朝,標準"&amp;14-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T24"/>
  <sheetViews>
    <sheetView zoomScale="90" zoomScaleNormal="90" workbookViewId="0">
      <selection sqref="A1:AT1"/>
    </sheetView>
  </sheetViews>
  <sheetFormatPr defaultColWidth="3.6328125" defaultRowHeight="21" customHeight="1"/>
  <cols>
    <col min="1" max="16384" width="3.6328125" style="110"/>
  </cols>
  <sheetData>
    <row r="1" spans="1:46" s="109" customFormat="1" ht="33" customHeight="1" thickBot="1">
      <c r="A1" s="953" t="s">
        <v>11</v>
      </c>
      <c r="B1" s="953"/>
      <c r="C1" s="953"/>
      <c r="D1" s="953"/>
      <c r="E1" s="953"/>
      <c r="F1" s="953"/>
      <c r="G1" s="953"/>
      <c r="H1" s="953"/>
      <c r="I1" s="953"/>
      <c r="J1" s="953"/>
      <c r="K1" s="953"/>
      <c r="L1" s="953"/>
      <c r="M1" s="953"/>
      <c r="N1" s="953"/>
      <c r="O1" s="953"/>
      <c r="P1" s="953"/>
      <c r="Q1" s="953"/>
      <c r="R1" s="953"/>
      <c r="S1" s="953"/>
      <c r="T1" s="953"/>
      <c r="U1" s="953"/>
      <c r="V1" s="953"/>
      <c r="W1" s="953"/>
      <c r="X1" s="953"/>
      <c r="Y1" s="953"/>
      <c r="Z1" s="953"/>
      <c r="AA1" s="953"/>
      <c r="AB1" s="953"/>
      <c r="AC1" s="953"/>
      <c r="AD1" s="953"/>
      <c r="AE1" s="953"/>
      <c r="AF1" s="953"/>
      <c r="AG1" s="953"/>
      <c r="AH1" s="953"/>
      <c r="AI1" s="953"/>
      <c r="AJ1" s="953"/>
      <c r="AK1" s="953"/>
      <c r="AL1" s="953"/>
      <c r="AM1" s="953"/>
      <c r="AN1" s="953"/>
      <c r="AO1" s="953"/>
      <c r="AP1" s="953"/>
      <c r="AQ1" s="953"/>
      <c r="AR1" s="953"/>
      <c r="AS1" s="953"/>
      <c r="AT1" s="953"/>
    </row>
    <row r="2" spans="1:46" ht="21" customHeight="1">
      <c r="A2" s="954" t="s">
        <v>169</v>
      </c>
      <c r="B2" s="955"/>
      <c r="C2" s="955"/>
      <c r="D2" s="955"/>
      <c r="E2" s="955"/>
      <c r="F2" s="955"/>
      <c r="G2" s="955"/>
      <c r="H2" s="955"/>
      <c r="I2" s="956"/>
      <c r="J2" s="960" t="s">
        <v>315</v>
      </c>
      <c r="K2" s="961"/>
      <c r="L2" s="961"/>
      <c r="M2" s="961"/>
      <c r="N2" s="961"/>
      <c r="O2" s="961"/>
      <c r="P2" s="961"/>
      <c r="Q2" s="961"/>
      <c r="R2" s="961"/>
      <c r="S2" s="961"/>
      <c r="T2" s="961"/>
      <c r="U2" s="962"/>
      <c r="V2" s="960" t="s">
        <v>286</v>
      </c>
      <c r="W2" s="961"/>
      <c r="X2" s="961"/>
      <c r="Y2" s="961"/>
      <c r="Z2" s="961"/>
      <c r="AA2" s="961"/>
      <c r="AB2" s="961"/>
      <c r="AC2" s="961"/>
      <c r="AD2" s="961"/>
      <c r="AE2" s="961"/>
      <c r="AF2" s="961"/>
      <c r="AG2" s="962"/>
      <c r="AH2" s="880" t="s">
        <v>12</v>
      </c>
      <c r="AI2" s="881"/>
      <c r="AJ2" s="881"/>
      <c r="AK2" s="963"/>
      <c r="AL2" s="880" t="s">
        <v>142</v>
      </c>
      <c r="AM2" s="881"/>
      <c r="AN2" s="881"/>
      <c r="AO2" s="881"/>
      <c r="AP2" s="881"/>
      <c r="AQ2" s="881"/>
      <c r="AR2" s="881"/>
      <c r="AS2" s="881"/>
      <c r="AT2" s="963"/>
    </row>
    <row r="3" spans="1:46" ht="28.5" customHeight="1" thickBot="1">
      <c r="A3" s="957"/>
      <c r="B3" s="958"/>
      <c r="C3" s="958"/>
      <c r="D3" s="958"/>
      <c r="E3" s="958"/>
      <c r="F3" s="958"/>
      <c r="G3" s="958"/>
      <c r="H3" s="958"/>
      <c r="I3" s="959"/>
      <c r="J3" s="871" t="s">
        <v>132</v>
      </c>
      <c r="K3" s="857"/>
      <c r="L3" s="857"/>
      <c r="M3" s="857"/>
      <c r="N3" s="856" t="s">
        <v>133</v>
      </c>
      <c r="O3" s="857"/>
      <c r="P3" s="857"/>
      <c r="Q3" s="857"/>
      <c r="R3" s="856" t="s">
        <v>134</v>
      </c>
      <c r="S3" s="857"/>
      <c r="T3" s="857"/>
      <c r="U3" s="858"/>
      <c r="V3" s="871" t="s">
        <v>132</v>
      </c>
      <c r="W3" s="857"/>
      <c r="X3" s="857"/>
      <c r="Y3" s="857"/>
      <c r="Z3" s="856" t="s">
        <v>133</v>
      </c>
      <c r="AA3" s="857"/>
      <c r="AB3" s="857"/>
      <c r="AC3" s="857"/>
      <c r="AD3" s="856" t="s">
        <v>134</v>
      </c>
      <c r="AE3" s="857"/>
      <c r="AF3" s="857"/>
      <c r="AG3" s="858"/>
      <c r="AH3" s="871" t="s">
        <v>134</v>
      </c>
      <c r="AI3" s="857"/>
      <c r="AJ3" s="857"/>
      <c r="AK3" s="858"/>
      <c r="AL3" s="871" t="s">
        <v>139</v>
      </c>
      <c r="AM3" s="857"/>
      <c r="AN3" s="857"/>
      <c r="AO3" s="856" t="s">
        <v>140</v>
      </c>
      <c r="AP3" s="857"/>
      <c r="AQ3" s="857"/>
      <c r="AR3" s="856" t="s">
        <v>141</v>
      </c>
      <c r="AS3" s="857"/>
      <c r="AT3" s="858"/>
    </row>
    <row r="4" spans="1:46" ht="21" customHeight="1">
      <c r="A4" s="945" t="s">
        <v>15</v>
      </c>
      <c r="B4" s="946"/>
      <c r="C4" s="946"/>
      <c r="D4" s="946"/>
      <c r="E4" s="946"/>
      <c r="F4" s="946"/>
      <c r="G4" s="946"/>
      <c r="H4" s="946"/>
      <c r="I4" s="947"/>
      <c r="J4" s="948">
        <v>4955</v>
      </c>
      <c r="K4" s="949"/>
      <c r="L4" s="949"/>
      <c r="M4" s="949"/>
      <c r="N4" s="949">
        <v>1725</v>
      </c>
      <c r="O4" s="949"/>
      <c r="P4" s="949"/>
      <c r="Q4" s="949"/>
      <c r="R4" s="950">
        <f t="shared" ref="R4:R13" si="0">SUM(J4:Q4)</f>
        <v>6680</v>
      </c>
      <c r="S4" s="950"/>
      <c r="T4" s="950"/>
      <c r="U4" s="951"/>
      <c r="V4" s="952">
        <v>4495</v>
      </c>
      <c r="W4" s="943"/>
      <c r="X4" s="943"/>
      <c r="Y4" s="944"/>
      <c r="Z4" s="942">
        <v>1202</v>
      </c>
      <c r="AA4" s="943"/>
      <c r="AB4" s="943"/>
      <c r="AC4" s="944"/>
      <c r="AD4" s="934">
        <f t="shared" ref="AD4:AD13" si="1">SUM(V4:AC4)</f>
        <v>5697</v>
      </c>
      <c r="AE4" s="934"/>
      <c r="AF4" s="934"/>
      <c r="AG4" s="935"/>
      <c r="AH4" s="936">
        <f>R4-AD4</f>
        <v>983</v>
      </c>
      <c r="AI4" s="937"/>
      <c r="AJ4" s="937"/>
      <c r="AK4" s="938"/>
      <c r="AL4" s="939">
        <f>J4/V4*100</f>
        <v>110.23359288097888</v>
      </c>
      <c r="AM4" s="940"/>
      <c r="AN4" s="940"/>
      <c r="AO4" s="940">
        <f>N4/Z4*100</f>
        <v>143.51081530782031</v>
      </c>
      <c r="AP4" s="940"/>
      <c r="AQ4" s="940"/>
      <c r="AR4" s="940">
        <f>R4/AD4*100</f>
        <v>117.25469545374759</v>
      </c>
      <c r="AS4" s="940"/>
      <c r="AT4" s="941"/>
    </row>
    <row r="5" spans="1:46" ht="21" customHeight="1">
      <c r="A5" s="926" t="s">
        <v>16</v>
      </c>
      <c r="B5" s="927"/>
      <c r="C5" s="927"/>
      <c r="D5" s="927"/>
      <c r="E5" s="927"/>
      <c r="F5" s="927"/>
      <c r="G5" s="927"/>
      <c r="H5" s="927"/>
      <c r="I5" s="928"/>
      <c r="J5" s="929">
        <v>131154</v>
      </c>
      <c r="K5" s="930"/>
      <c r="L5" s="930"/>
      <c r="M5" s="930"/>
      <c r="N5" s="930">
        <v>155034</v>
      </c>
      <c r="O5" s="930"/>
      <c r="P5" s="930"/>
      <c r="Q5" s="930"/>
      <c r="R5" s="931">
        <f t="shared" si="0"/>
        <v>286188</v>
      </c>
      <c r="S5" s="931"/>
      <c r="T5" s="931"/>
      <c r="U5" s="932"/>
      <c r="V5" s="933">
        <v>128037</v>
      </c>
      <c r="W5" s="916"/>
      <c r="X5" s="916"/>
      <c r="Y5" s="917"/>
      <c r="Z5" s="915">
        <v>173039</v>
      </c>
      <c r="AA5" s="916"/>
      <c r="AB5" s="916"/>
      <c r="AC5" s="917"/>
      <c r="AD5" s="907">
        <f t="shared" si="1"/>
        <v>301076</v>
      </c>
      <c r="AE5" s="907"/>
      <c r="AF5" s="907"/>
      <c r="AG5" s="908"/>
      <c r="AH5" s="909">
        <f>R5-AD5</f>
        <v>-14888</v>
      </c>
      <c r="AI5" s="910"/>
      <c r="AJ5" s="910"/>
      <c r="AK5" s="911"/>
      <c r="AL5" s="912">
        <f>J5/V5*100</f>
        <v>102.43445254106236</v>
      </c>
      <c r="AM5" s="913"/>
      <c r="AN5" s="913"/>
      <c r="AO5" s="913">
        <f>N5/Z5*100</f>
        <v>89.594831223019085</v>
      </c>
      <c r="AP5" s="913"/>
      <c r="AQ5" s="913"/>
      <c r="AR5" s="913">
        <f>R5/AD5*100</f>
        <v>95.055069151974919</v>
      </c>
      <c r="AS5" s="913"/>
      <c r="AT5" s="914"/>
    </row>
    <row r="6" spans="1:46" ht="21" customHeight="1">
      <c r="A6" s="926" t="s">
        <v>17</v>
      </c>
      <c r="B6" s="927"/>
      <c r="C6" s="927"/>
      <c r="D6" s="927"/>
      <c r="E6" s="927"/>
      <c r="F6" s="927"/>
      <c r="G6" s="927"/>
      <c r="H6" s="927"/>
      <c r="I6" s="928"/>
      <c r="J6" s="929">
        <v>156275</v>
      </c>
      <c r="K6" s="930"/>
      <c r="L6" s="930"/>
      <c r="M6" s="930"/>
      <c r="N6" s="930">
        <v>1701279</v>
      </c>
      <c r="O6" s="930"/>
      <c r="P6" s="930"/>
      <c r="Q6" s="930"/>
      <c r="R6" s="931">
        <f t="shared" si="0"/>
        <v>1857554</v>
      </c>
      <c r="S6" s="931"/>
      <c r="T6" s="931"/>
      <c r="U6" s="932"/>
      <c r="V6" s="933">
        <v>164695</v>
      </c>
      <c r="W6" s="916"/>
      <c r="X6" s="916"/>
      <c r="Y6" s="917"/>
      <c r="Z6" s="915">
        <v>1235077</v>
      </c>
      <c r="AA6" s="916"/>
      <c r="AB6" s="916"/>
      <c r="AC6" s="917"/>
      <c r="AD6" s="907">
        <f t="shared" si="1"/>
        <v>1399772</v>
      </c>
      <c r="AE6" s="907"/>
      <c r="AF6" s="907"/>
      <c r="AG6" s="908"/>
      <c r="AH6" s="909">
        <f t="shared" ref="AH6:AH12" si="2">R6-AD6</f>
        <v>457782</v>
      </c>
      <c r="AI6" s="910"/>
      <c r="AJ6" s="910"/>
      <c r="AK6" s="911"/>
      <c r="AL6" s="912">
        <f t="shared" ref="AL6:AL12" si="3">J6/V6*100</f>
        <v>94.887519353957316</v>
      </c>
      <c r="AM6" s="913"/>
      <c r="AN6" s="913"/>
      <c r="AO6" s="913">
        <f t="shared" ref="AO6:AO12" si="4">N6/Z6*100</f>
        <v>137.74679635358765</v>
      </c>
      <c r="AP6" s="913"/>
      <c r="AQ6" s="913"/>
      <c r="AR6" s="913">
        <f t="shared" ref="AR6:AR12" si="5">R6/AD6*100</f>
        <v>132.7040403722892</v>
      </c>
      <c r="AS6" s="913"/>
      <c r="AT6" s="914"/>
    </row>
    <row r="7" spans="1:46" ht="21" customHeight="1">
      <c r="A7" s="926" t="s">
        <v>18</v>
      </c>
      <c r="B7" s="927"/>
      <c r="C7" s="927"/>
      <c r="D7" s="927"/>
      <c r="E7" s="927"/>
      <c r="F7" s="927"/>
      <c r="G7" s="927"/>
      <c r="H7" s="927"/>
      <c r="I7" s="928"/>
      <c r="J7" s="929">
        <v>337666</v>
      </c>
      <c r="K7" s="930"/>
      <c r="L7" s="930"/>
      <c r="M7" s="930"/>
      <c r="N7" s="930">
        <v>426688</v>
      </c>
      <c r="O7" s="930"/>
      <c r="P7" s="930"/>
      <c r="Q7" s="930"/>
      <c r="R7" s="931">
        <f t="shared" si="0"/>
        <v>764354</v>
      </c>
      <c r="S7" s="931"/>
      <c r="T7" s="931"/>
      <c r="U7" s="932"/>
      <c r="V7" s="933">
        <v>312105</v>
      </c>
      <c r="W7" s="916"/>
      <c r="X7" s="916"/>
      <c r="Y7" s="917"/>
      <c r="Z7" s="915">
        <v>402749</v>
      </c>
      <c r="AA7" s="916"/>
      <c r="AB7" s="916"/>
      <c r="AC7" s="917"/>
      <c r="AD7" s="907">
        <f t="shared" si="1"/>
        <v>714854</v>
      </c>
      <c r="AE7" s="907"/>
      <c r="AF7" s="907"/>
      <c r="AG7" s="908"/>
      <c r="AH7" s="909">
        <f t="shared" si="2"/>
        <v>49500</v>
      </c>
      <c r="AI7" s="910"/>
      <c r="AJ7" s="910"/>
      <c r="AK7" s="911"/>
      <c r="AL7" s="912">
        <f t="shared" si="3"/>
        <v>108.18987199820573</v>
      </c>
      <c r="AM7" s="913"/>
      <c r="AN7" s="913"/>
      <c r="AO7" s="913">
        <f t="shared" si="4"/>
        <v>105.9439005435147</v>
      </c>
      <c r="AP7" s="913"/>
      <c r="AQ7" s="913"/>
      <c r="AR7" s="913">
        <f t="shared" si="5"/>
        <v>106.9244908750598</v>
      </c>
      <c r="AS7" s="913"/>
      <c r="AT7" s="914"/>
    </row>
    <row r="8" spans="1:46" ht="21" customHeight="1">
      <c r="A8" s="926" t="s">
        <v>19</v>
      </c>
      <c r="B8" s="927"/>
      <c r="C8" s="927"/>
      <c r="D8" s="927"/>
      <c r="E8" s="927"/>
      <c r="F8" s="927"/>
      <c r="G8" s="927"/>
      <c r="H8" s="927"/>
      <c r="I8" s="928"/>
      <c r="J8" s="929">
        <v>62829</v>
      </c>
      <c r="K8" s="930"/>
      <c r="L8" s="930"/>
      <c r="M8" s="930"/>
      <c r="N8" s="930">
        <v>253813</v>
      </c>
      <c r="O8" s="930"/>
      <c r="P8" s="930"/>
      <c r="Q8" s="930"/>
      <c r="R8" s="931">
        <f t="shared" si="0"/>
        <v>316642</v>
      </c>
      <c r="S8" s="931"/>
      <c r="T8" s="931"/>
      <c r="U8" s="932"/>
      <c r="V8" s="933">
        <v>62470</v>
      </c>
      <c r="W8" s="916"/>
      <c r="X8" s="916"/>
      <c r="Y8" s="917"/>
      <c r="Z8" s="915">
        <v>469341</v>
      </c>
      <c r="AA8" s="916"/>
      <c r="AB8" s="916"/>
      <c r="AC8" s="917"/>
      <c r="AD8" s="907">
        <f t="shared" si="1"/>
        <v>531811</v>
      </c>
      <c r="AE8" s="907"/>
      <c r="AF8" s="907"/>
      <c r="AG8" s="908"/>
      <c r="AH8" s="909">
        <f t="shared" si="2"/>
        <v>-215169</v>
      </c>
      <c r="AI8" s="910"/>
      <c r="AJ8" s="910"/>
      <c r="AK8" s="911"/>
      <c r="AL8" s="912">
        <f t="shared" si="3"/>
        <v>100.57467584440532</v>
      </c>
      <c r="AM8" s="913"/>
      <c r="AN8" s="913"/>
      <c r="AO8" s="913">
        <f t="shared" si="4"/>
        <v>54.078591045742861</v>
      </c>
      <c r="AP8" s="913"/>
      <c r="AQ8" s="913"/>
      <c r="AR8" s="913">
        <f t="shared" si="5"/>
        <v>59.540325416360318</v>
      </c>
      <c r="AS8" s="913"/>
      <c r="AT8" s="914"/>
    </row>
    <row r="9" spans="1:46" ht="21" customHeight="1">
      <c r="A9" s="926" t="s">
        <v>20</v>
      </c>
      <c r="B9" s="927"/>
      <c r="C9" s="927"/>
      <c r="D9" s="927"/>
      <c r="E9" s="927"/>
      <c r="F9" s="927"/>
      <c r="G9" s="927"/>
      <c r="H9" s="927"/>
      <c r="I9" s="928"/>
      <c r="J9" s="929">
        <v>103536</v>
      </c>
      <c r="K9" s="930"/>
      <c r="L9" s="930"/>
      <c r="M9" s="930"/>
      <c r="N9" s="930">
        <v>235951</v>
      </c>
      <c r="O9" s="930"/>
      <c r="P9" s="930"/>
      <c r="Q9" s="930"/>
      <c r="R9" s="931">
        <f t="shared" si="0"/>
        <v>339487</v>
      </c>
      <c r="S9" s="931"/>
      <c r="T9" s="931"/>
      <c r="U9" s="932"/>
      <c r="V9" s="933">
        <v>99017</v>
      </c>
      <c r="W9" s="916"/>
      <c r="X9" s="916"/>
      <c r="Y9" s="917"/>
      <c r="Z9" s="915">
        <v>261027</v>
      </c>
      <c r="AA9" s="916"/>
      <c r="AB9" s="916"/>
      <c r="AC9" s="917"/>
      <c r="AD9" s="907">
        <f t="shared" si="1"/>
        <v>360044</v>
      </c>
      <c r="AE9" s="907"/>
      <c r="AF9" s="907"/>
      <c r="AG9" s="908"/>
      <c r="AH9" s="909">
        <f t="shared" si="2"/>
        <v>-20557</v>
      </c>
      <c r="AI9" s="910"/>
      <c r="AJ9" s="910"/>
      <c r="AK9" s="911"/>
      <c r="AL9" s="912">
        <f t="shared" si="3"/>
        <v>104.56386277103931</v>
      </c>
      <c r="AM9" s="913"/>
      <c r="AN9" s="913"/>
      <c r="AO9" s="913">
        <f t="shared" si="4"/>
        <v>90.393330958100108</v>
      </c>
      <c r="AP9" s="913"/>
      <c r="AQ9" s="913"/>
      <c r="AR9" s="913">
        <f t="shared" si="5"/>
        <v>94.290420059770469</v>
      </c>
      <c r="AS9" s="913"/>
      <c r="AT9" s="914"/>
    </row>
    <row r="10" spans="1:46" ht="21" customHeight="1">
      <c r="A10" s="926" t="s">
        <v>21</v>
      </c>
      <c r="B10" s="927"/>
      <c r="C10" s="927"/>
      <c r="D10" s="927"/>
      <c r="E10" s="927"/>
      <c r="F10" s="927"/>
      <c r="G10" s="927"/>
      <c r="H10" s="927"/>
      <c r="I10" s="928"/>
      <c r="J10" s="929">
        <v>81931</v>
      </c>
      <c r="K10" s="930"/>
      <c r="L10" s="930"/>
      <c r="M10" s="930"/>
      <c r="N10" s="930">
        <v>181064</v>
      </c>
      <c r="O10" s="930"/>
      <c r="P10" s="930"/>
      <c r="Q10" s="930"/>
      <c r="R10" s="931">
        <f t="shared" si="0"/>
        <v>262995</v>
      </c>
      <c r="S10" s="931"/>
      <c r="T10" s="931"/>
      <c r="U10" s="932"/>
      <c r="V10" s="933">
        <v>74618</v>
      </c>
      <c r="W10" s="916"/>
      <c r="X10" s="916"/>
      <c r="Y10" s="917"/>
      <c r="Z10" s="915">
        <v>200879</v>
      </c>
      <c r="AA10" s="916"/>
      <c r="AB10" s="916"/>
      <c r="AC10" s="917"/>
      <c r="AD10" s="907">
        <f t="shared" si="1"/>
        <v>275497</v>
      </c>
      <c r="AE10" s="907"/>
      <c r="AF10" s="907"/>
      <c r="AG10" s="908"/>
      <c r="AH10" s="909">
        <f t="shared" si="2"/>
        <v>-12502</v>
      </c>
      <c r="AI10" s="910"/>
      <c r="AJ10" s="910"/>
      <c r="AK10" s="911"/>
      <c r="AL10" s="912">
        <f t="shared" si="3"/>
        <v>109.80058430941595</v>
      </c>
      <c r="AM10" s="913"/>
      <c r="AN10" s="913"/>
      <c r="AO10" s="913">
        <f t="shared" si="4"/>
        <v>90.135852926388523</v>
      </c>
      <c r="AP10" s="913"/>
      <c r="AQ10" s="913"/>
      <c r="AR10" s="913">
        <f t="shared" si="5"/>
        <v>95.46201955012215</v>
      </c>
      <c r="AS10" s="913"/>
      <c r="AT10" s="914"/>
    </row>
    <row r="11" spans="1:46" ht="21" customHeight="1">
      <c r="A11" s="926" t="s">
        <v>22</v>
      </c>
      <c r="B11" s="927"/>
      <c r="C11" s="927"/>
      <c r="D11" s="927"/>
      <c r="E11" s="927"/>
      <c r="F11" s="927"/>
      <c r="G11" s="927"/>
      <c r="H11" s="927"/>
      <c r="I11" s="928"/>
      <c r="J11" s="929">
        <v>7715</v>
      </c>
      <c r="K11" s="930"/>
      <c r="L11" s="930"/>
      <c r="M11" s="930"/>
      <c r="N11" s="930">
        <v>4526</v>
      </c>
      <c r="O11" s="930"/>
      <c r="P11" s="930"/>
      <c r="Q11" s="930"/>
      <c r="R11" s="931">
        <f t="shared" si="0"/>
        <v>12241</v>
      </c>
      <c r="S11" s="931"/>
      <c r="T11" s="931"/>
      <c r="U11" s="932"/>
      <c r="V11" s="933">
        <v>3612</v>
      </c>
      <c r="W11" s="916"/>
      <c r="X11" s="916"/>
      <c r="Y11" s="917"/>
      <c r="Z11" s="915">
        <v>9965</v>
      </c>
      <c r="AA11" s="916"/>
      <c r="AB11" s="916"/>
      <c r="AC11" s="917"/>
      <c r="AD11" s="907">
        <f t="shared" si="1"/>
        <v>13577</v>
      </c>
      <c r="AE11" s="907"/>
      <c r="AF11" s="907"/>
      <c r="AG11" s="908"/>
      <c r="AH11" s="909">
        <f t="shared" si="2"/>
        <v>-1336</v>
      </c>
      <c r="AI11" s="910"/>
      <c r="AJ11" s="910"/>
      <c r="AK11" s="911"/>
      <c r="AL11" s="912">
        <f t="shared" si="3"/>
        <v>213.59357696567</v>
      </c>
      <c r="AM11" s="913"/>
      <c r="AN11" s="913"/>
      <c r="AO11" s="913">
        <f t="shared" si="4"/>
        <v>45.418966382338184</v>
      </c>
      <c r="AP11" s="913"/>
      <c r="AQ11" s="913"/>
      <c r="AR11" s="913">
        <f t="shared" si="5"/>
        <v>90.159829122781176</v>
      </c>
      <c r="AS11" s="913"/>
      <c r="AT11" s="914"/>
    </row>
    <row r="12" spans="1:46" ht="21" customHeight="1">
      <c r="A12" s="926" t="s">
        <v>23</v>
      </c>
      <c r="B12" s="927"/>
      <c r="C12" s="927"/>
      <c r="D12" s="927"/>
      <c r="E12" s="927"/>
      <c r="F12" s="927"/>
      <c r="G12" s="927"/>
      <c r="H12" s="927"/>
      <c r="I12" s="928"/>
      <c r="J12" s="929">
        <v>384351</v>
      </c>
      <c r="K12" s="930"/>
      <c r="L12" s="930"/>
      <c r="M12" s="930"/>
      <c r="N12" s="930">
        <v>414793</v>
      </c>
      <c r="O12" s="930"/>
      <c r="P12" s="930"/>
      <c r="Q12" s="930"/>
      <c r="R12" s="931">
        <f t="shared" si="0"/>
        <v>799144</v>
      </c>
      <c r="S12" s="931"/>
      <c r="T12" s="931"/>
      <c r="U12" s="932"/>
      <c r="V12" s="933">
        <v>350282</v>
      </c>
      <c r="W12" s="916"/>
      <c r="X12" s="916"/>
      <c r="Y12" s="917"/>
      <c r="Z12" s="915">
        <v>501526</v>
      </c>
      <c r="AA12" s="916"/>
      <c r="AB12" s="916"/>
      <c r="AC12" s="917"/>
      <c r="AD12" s="907">
        <f t="shared" si="1"/>
        <v>851808</v>
      </c>
      <c r="AE12" s="907"/>
      <c r="AF12" s="907"/>
      <c r="AG12" s="908"/>
      <c r="AH12" s="909">
        <f t="shared" si="2"/>
        <v>-52664</v>
      </c>
      <c r="AI12" s="910"/>
      <c r="AJ12" s="910"/>
      <c r="AK12" s="911"/>
      <c r="AL12" s="912">
        <f t="shared" si="3"/>
        <v>109.72616349113</v>
      </c>
      <c r="AM12" s="913"/>
      <c r="AN12" s="913"/>
      <c r="AO12" s="913">
        <f t="shared" si="4"/>
        <v>82.706180736392525</v>
      </c>
      <c r="AP12" s="913"/>
      <c r="AQ12" s="913"/>
      <c r="AR12" s="913">
        <f t="shared" si="5"/>
        <v>93.817386077613733</v>
      </c>
      <c r="AS12" s="913"/>
      <c r="AT12" s="914"/>
    </row>
    <row r="13" spans="1:46" ht="21" customHeight="1" thickBot="1">
      <c r="A13" s="918" t="s">
        <v>24</v>
      </c>
      <c r="B13" s="919"/>
      <c r="C13" s="919"/>
      <c r="D13" s="919"/>
      <c r="E13" s="919"/>
      <c r="F13" s="919"/>
      <c r="G13" s="919"/>
      <c r="H13" s="919"/>
      <c r="I13" s="920"/>
      <c r="J13" s="921">
        <v>702</v>
      </c>
      <c r="K13" s="922"/>
      <c r="L13" s="922"/>
      <c r="M13" s="922"/>
      <c r="N13" s="922">
        <v>257</v>
      </c>
      <c r="O13" s="922"/>
      <c r="P13" s="922"/>
      <c r="Q13" s="922"/>
      <c r="R13" s="923">
        <f t="shared" si="0"/>
        <v>959</v>
      </c>
      <c r="S13" s="923"/>
      <c r="T13" s="923"/>
      <c r="U13" s="924"/>
      <c r="V13" s="925">
        <v>669</v>
      </c>
      <c r="W13" s="897"/>
      <c r="X13" s="897"/>
      <c r="Y13" s="898"/>
      <c r="Z13" s="896">
        <v>195</v>
      </c>
      <c r="AA13" s="897"/>
      <c r="AB13" s="897"/>
      <c r="AC13" s="898"/>
      <c r="AD13" s="899">
        <f t="shared" si="1"/>
        <v>864</v>
      </c>
      <c r="AE13" s="899"/>
      <c r="AF13" s="899"/>
      <c r="AG13" s="900"/>
      <c r="AH13" s="901">
        <f>R13-AD13</f>
        <v>95</v>
      </c>
      <c r="AI13" s="902"/>
      <c r="AJ13" s="902"/>
      <c r="AK13" s="903"/>
      <c r="AL13" s="904">
        <f>J13/V13*100</f>
        <v>104.93273542600896</v>
      </c>
      <c r="AM13" s="905"/>
      <c r="AN13" s="905"/>
      <c r="AO13" s="905">
        <f>N13/Z13*100</f>
        <v>131.7948717948718</v>
      </c>
      <c r="AP13" s="905"/>
      <c r="AQ13" s="905"/>
      <c r="AR13" s="905">
        <f>R13/AD13*100</f>
        <v>110.99537037037037</v>
      </c>
      <c r="AS13" s="905"/>
      <c r="AT13" s="906"/>
    </row>
    <row r="14" spans="1:46" ht="21" customHeight="1" thickBot="1">
      <c r="A14" s="892" t="s">
        <v>118</v>
      </c>
      <c r="B14" s="893"/>
      <c r="C14" s="893"/>
      <c r="D14" s="893"/>
      <c r="E14" s="893"/>
      <c r="F14" s="893"/>
      <c r="G14" s="893"/>
      <c r="H14" s="893"/>
      <c r="I14" s="894"/>
      <c r="J14" s="895">
        <f>SUM(J4:M13)</f>
        <v>1271114</v>
      </c>
      <c r="K14" s="872"/>
      <c r="L14" s="872"/>
      <c r="M14" s="872"/>
      <c r="N14" s="872">
        <f>SUM(N4:Q13)</f>
        <v>3375130</v>
      </c>
      <c r="O14" s="872"/>
      <c r="P14" s="872"/>
      <c r="Q14" s="872"/>
      <c r="R14" s="872">
        <f>SUM(J14:Q14)</f>
        <v>4646244</v>
      </c>
      <c r="S14" s="872"/>
      <c r="T14" s="872"/>
      <c r="U14" s="873"/>
      <c r="V14" s="895">
        <f>SUM(V4:Y13)</f>
        <v>1200000</v>
      </c>
      <c r="W14" s="872"/>
      <c r="X14" s="872"/>
      <c r="Y14" s="872"/>
      <c r="Z14" s="872">
        <f>SUM(Z4:AC13)</f>
        <v>3255000</v>
      </c>
      <c r="AA14" s="872"/>
      <c r="AB14" s="872"/>
      <c r="AC14" s="872"/>
      <c r="AD14" s="872">
        <f>SUM(V14:AC14)</f>
        <v>4455000</v>
      </c>
      <c r="AE14" s="872"/>
      <c r="AF14" s="872"/>
      <c r="AG14" s="873"/>
      <c r="AH14" s="874">
        <f>R14-AD14</f>
        <v>191244</v>
      </c>
      <c r="AI14" s="875"/>
      <c r="AJ14" s="875"/>
      <c r="AK14" s="876"/>
      <c r="AL14" s="877">
        <f>J14/V14*100</f>
        <v>105.92616666666667</v>
      </c>
      <c r="AM14" s="878"/>
      <c r="AN14" s="878"/>
      <c r="AO14" s="878">
        <f>N14/Z14*100</f>
        <v>103.69062980030721</v>
      </c>
      <c r="AP14" s="878"/>
      <c r="AQ14" s="878"/>
      <c r="AR14" s="878">
        <f>R14/AD14*100</f>
        <v>104.29279461279461</v>
      </c>
      <c r="AS14" s="878"/>
      <c r="AT14" s="879"/>
    </row>
    <row r="15" spans="1:46" s="109" customFormat="1" ht="21" customHeight="1" thickBot="1"/>
    <row r="16" spans="1:46" s="111" customFormat="1" ht="21" customHeight="1">
      <c r="A16" s="880" t="s">
        <v>169</v>
      </c>
      <c r="B16" s="881"/>
      <c r="C16" s="881"/>
      <c r="D16" s="881"/>
      <c r="E16" s="881"/>
      <c r="F16" s="881"/>
      <c r="G16" s="881"/>
      <c r="H16" s="881"/>
      <c r="I16" s="881"/>
      <c r="J16" s="881"/>
      <c r="K16" s="881"/>
      <c r="L16" s="881"/>
      <c r="M16" s="881"/>
      <c r="N16" s="881"/>
      <c r="O16" s="882"/>
      <c r="P16" s="885" t="str">
        <f>J2</f>
        <v>令和６年度</v>
      </c>
      <c r="Q16" s="886"/>
      <c r="R16" s="886"/>
      <c r="S16" s="886"/>
      <c r="T16" s="886"/>
      <c r="U16" s="886"/>
      <c r="V16" s="886"/>
      <c r="W16" s="886"/>
      <c r="X16" s="886"/>
      <c r="Y16" s="886"/>
      <c r="Z16" s="887"/>
      <c r="AA16" s="885" t="str">
        <f>V2</f>
        <v>令和５年度</v>
      </c>
      <c r="AB16" s="886"/>
      <c r="AC16" s="886"/>
      <c r="AD16" s="886"/>
      <c r="AE16" s="886"/>
      <c r="AF16" s="886"/>
      <c r="AG16" s="886"/>
      <c r="AH16" s="886"/>
      <c r="AI16" s="886"/>
      <c r="AJ16" s="886"/>
      <c r="AK16" s="887"/>
      <c r="AL16" s="880" t="s">
        <v>12</v>
      </c>
      <c r="AM16" s="881"/>
      <c r="AN16" s="881"/>
      <c r="AO16" s="881"/>
      <c r="AP16" s="881"/>
      <c r="AQ16" s="881"/>
      <c r="AR16" s="888" t="s">
        <v>218</v>
      </c>
      <c r="AS16" s="888"/>
      <c r="AT16" s="889"/>
    </row>
    <row r="17" spans="1:46" s="111" customFormat="1" ht="33.75" customHeight="1" thickBot="1">
      <c r="A17" s="883"/>
      <c r="B17" s="857"/>
      <c r="C17" s="857"/>
      <c r="D17" s="857"/>
      <c r="E17" s="857"/>
      <c r="F17" s="857"/>
      <c r="G17" s="857"/>
      <c r="H17" s="857"/>
      <c r="I17" s="857"/>
      <c r="J17" s="857"/>
      <c r="K17" s="857"/>
      <c r="L17" s="857"/>
      <c r="M17" s="857"/>
      <c r="N17" s="857"/>
      <c r="O17" s="884"/>
      <c r="P17" s="871" t="s">
        <v>138</v>
      </c>
      <c r="Q17" s="857"/>
      <c r="R17" s="856" t="s">
        <v>135</v>
      </c>
      <c r="S17" s="856"/>
      <c r="T17" s="856"/>
      <c r="U17" s="856" t="s">
        <v>171</v>
      </c>
      <c r="V17" s="857"/>
      <c r="W17" s="857"/>
      <c r="X17" s="857"/>
      <c r="Y17" s="856" t="s">
        <v>137</v>
      </c>
      <c r="Z17" s="858"/>
      <c r="AA17" s="871" t="s">
        <v>138</v>
      </c>
      <c r="AB17" s="857"/>
      <c r="AC17" s="856" t="s">
        <v>135</v>
      </c>
      <c r="AD17" s="856"/>
      <c r="AE17" s="856"/>
      <c r="AF17" s="856" t="s">
        <v>171</v>
      </c>
      <c r="AG17" s="857"/>
      <c r="AH17" s="857"/>
      <c r="AI17" s="857"/>
      <c r="AJ17" s="856" t="s">
        <v>137</v>
      </c>
      <c r="AK17" s="858"/>
      <c r="AL17" s="859" t="s">
        <v>135</v>
      </c>
      <c r="AM17" s="860"/>
      <c r="AN17" s="856" t="s">
        <v>171</v>
      </c>
      <c r="AO17" s="857"/>
      <c r="AP17" s="857"/>
      <c r="AQ17" s="857"/>
      <c r="AR17" s="890"/>
      <c r="AS17" s="890"/>
      <c r="AT17" s="891"/>
    </row>
    <row r="18" spans="1:46" ht="32.25" customHeight="1" thickBot="1">
      <c r="A18" s="864" t="s">
        <v>136</v>
      </c>
      <c r="B18" s="865"/>
      <c r="C18" s="865"/>
      <c r="D18" s="865"/>
      <c r="E18" s="865"/>
      <c r="F18" s="865"/>
      <c r="G18" s="865"/>
      <c r="H18" s="865"/>
      <c r="I18" s="865"/>
      <c r="J18" s="865"/>
      <c r="K18" s="865"/>
      <c r="L18" s="865"/>
      <c r="M18" s="865"/>
      <c r="N18" s="865"/>
      <c r="O18" s="866"/>
      <c r="P18" s="867" t="s">
        <v>243</v>
      </c>
      <c r="Q18" s="868"/>
      <c r="R18" s="850">
        <v>11480</v>
      </c>
      <c r="S18" s="850"/>
      <c r="T18" s="850"/>
      <c r="U18" s="851">
        <f>J14</f>
        <v>1271114</v>
      </c>
      <c r="V18" s="851"/>
      <c r="W18" s="851"/>
      <c r="X18" s="851"/>
      <c r="Y18" s="869">
        <f t="shared" ref="Y18:Y23" si="6">U18/$U$23*100</f>
        <v>27.357883055646671</v>
      </c>
      <c r="Z18" s="870"/>
      <c r="AA18" s="867" t="s">
        <v>31</v>
      </c>
      <c r="AB18" s="868"/>
      <c r="AC18" s="850">
        <v>11189</v>
      </c>
      <c r="AD18" s="850"/>
      <c r="AE18" s="850"/>
      <c r="AF18" s="851">
        <f>V14</f>
        <v>1200000</v>
      </c>
      <c r="AG18" s="851"/>
      <c r="AH18" s="851"/>
      <c r="AI18" s="851"/>
      <c r="AJ18" s="852">
        <f t="shared" ref="AJ18:AJ23" si="7">AF18/$AF$23*100</f>
        <v>26.936026936026934</v>
      </c>
      <c r="AK18" s="853"/>
      <c r="AL18" s="854">
        <f>R18-AC18</f>
        <v>291</v>
      </c>
      <c r="AM18" s="855"/>
      <c r="AN18" s="855">
        <f t="shared" ref="AN18:AN23" si="8">U18-AF18</f>
        <v>71114</v>
      </c>
      <c r="AO18" s="855"/>
      <c r="AP18" s="855"/>
      <c r="AQ18" s="855"/>
      <c r="AR18" s="852">
        <f t="shared" ref="AR18:AR23" si="9">U18/AF18*100</f>
        <v>105.92616666666667</v>
      </c>
      <c r="AS18" s="852"/>
      <c r="AT18" s="853"/>
    </row>
    <row r="19" spans="1:46" ht="32.25" customHeight="1">
      <c r="A19" s="841" t="s">
        <v>13</v>
      </c>
      <c r="B19" s="811" t="s">
        <v>306</v>
      </c>
      <c r="C19" s="811"/>
      <c r="D19" s="811"/>
      <c r="E19" s="811"/>
      <c r="F19" s="811"/>
      <c r="G19" s="811"/>
      <c r="H19" s="811"/>
      <c r="I19" s="811"/>
      <c r="J19" s="811"/>
      <c r="K19" s="811"/>
      <c r="L19" s="811"/>
      <c r="M19" s="811"/>
      <c r="N19" s="811"/>
      <c r="O19" s="812"/>
      <c r="P19" s="813">
        <v>8.4</v>
      </c>
      <c r="Q19" s="814"/>
      <c r="R19" s="815">
        <v>428</v>
      </c>
      <c r="S19" s="815"/>
      <c r="T19" s="815"/>
      <c r="U19" s="816">
        <v>2430093</v>
      </c>
      <c r="V19" s="817"/>
      <c r="W19" s="817"/>
      <c r="X19" s="818"/>
      <c r="Y19" s="819">
        <f t="shared" si="6"/>
        <v>52.302311286277693</v>
      </c>
      <c r="Z19" s="820"/>
      <c r="AA19" s="813">
        <v>8.4</v>
      </c>
      <c r="AB19" s="848"/>
      <c r="AC19" s="815">
        <v>424</v>
      </c>
      <c r="AD19" s="815"/>
      <c r="AE19" s="815"/>
      <c r="AF19" s="849">
        <v>2311050</v>
      </c>
      <c r="AG19" s="849"/>
      <c r="AH19" s="849"/>
      <c r="AI19" s="849"/>
      <c r="AJ19" s="790">
        <f t="shared" si="7"/>
        <v>51.875420875420872</v>
      </c>
      <c r="AK19" s="791"/>
      <c r="AL19" s="861">
        <f>R19-AC19</f>
        <v>4</v>
      </c>
      <c r="AM19" s="862"/>
      <c r="AN19" s="863">
        <f t="shared" si="8"/>
        <v>119043</v>
      </c>
      <c r="AO19" s="863"/>
      <c r="AP19" s="863"/>
      <c r="AQ19" s="863"/>
      <c r="AR19" s="790">
        <f t="shared" si="9"/>
        <v>105.15103524372039</v>
      </c>
      <c r="AS19" s="790"/>
      <c r="AT19" s="791"/>
    </row>
    <row r="20" spans="1:46" ht="32.25" customHeight="1">
      <c r="A20" s="842"/>
      <c r="B20" s="792" t="s">
        <v>27</v>
      </c>
      <c r="C20" s="792"/>
      <c r="D20" s="792"/>
      <c r="E20" s="792"/>
      <c r="F20" s="792"/>
      <c r="G20" s="792"/>
      <c r="H20" s="792"/>
      <c r="I20" s="792"/>
      <c r="J20" s="792"/>
      <c r="K20" s="792"/>
      <c r="L20" s="792"/>
      <c r="M20" s="792"/>
      <c r="N20" s="792"/>
      <c r="O20" s="793"/>
      <c r="P20" s="794">
        <v>7.2</v>
      </c>
      <c r="Q20" s="795"/>
      <c r="R20" s="786">
        <v>87</v>
      </c>
      <c r="S20" s="786"/>
      <c r="T20" s="786"/>
      <c r="U20" s="806">
        <v>67503</v>
      </c>
      <c r="V20" s="807"/>
      <c r="W20" s="807"/>
      <c r="X20" s="808"/>
      <c r="Y20" s="809">
        <v>1.4</v>
      </c>
      <c r="Z20" s="810"/>
      <c r="AA20" s="846">
        <v>7.2</v>
      </c>
      <c r="AB20" s="847"/>
      <c r="AC20" s="786">
        <v>90</v>
      </c>
      <c r="AD20" s="786"/>
      <c r="AE20" s="786"/>
      <c r="AF20" s="787">
        <v>130200</v>
      </c>
      <c r="AG20" s="787"/>
      <c r="AH20" s="787"/>
      <c r="AI20" s="787"/>
      <c r="AJ20" s="788">
        <f t="shared" si="7"/>
        <v>2.9225589225589226</v>
      </c>
      <c r="AK20" s="789"/>
      <c r="AL20" s="821">
        <f>R20-AC20</f>
        <v>-3</v>
      </c>
      <c r="AM20" s="822"/>
      <c r="AN20" s="823">
        <f t="shared" si="8"/>
        <v>-62697</v>
      </c>
      <c r="AO20" s="823"/>
      <c r="AP20" s="823"/>
      <c r="AQ20" s="823"/>
      <c r="AR20" s="788">
        <f t="shared" si="9"/>
        <v>51.845622119815673</v>
      </c>
      <c r="AS20" s="788"/>
      <c r="AT20" s="789"/>
    </row>
    <row r="21" spans="1:46" ht="32.25" customHeight="1">
      <c r="A21" s="842"/>
      <c r="B21" s="792" t="s">
        <v>28</v>
      </c>
      <c r="C21" s="792"/>
      <c r="D21" s="792"/>
      <c r="E21" s="792"/>
      <c r="F21" s="792"/>
      <c r="G21" s="792"/>
      <c r="H21" s="792"/>
      <c r="I21" s="792"/>
      <c r="J21" s="792"/>
      <c r="K21" s="792"/>
      <c r="L21" s="792"/>
      <c r="M21" s="792"/>
      <c r="N21" s="792"/>
      <c r="O21" s="793"/>
      <c r="P21" s="804">
        <v>6</v>
      </c>
      <c r="Q21" s="805"/>
      <c r="R21" s="786">
        <v>4100</v>
      </c>
      <c r="S21" s="786"/>
      <c r="T21" s="786"/>
      <c r="U21" s="806">
        <v>877534</v>
      </c>
      <c r="V21" s="807"/>
      <c r="W21" s="807"/>
      <c r="X21" s="808"/>
      <c r="Y21" s="809">
        <f t="shared" ref="Y21" si="10">U21/$U$23*100</f>
        <v>18.886954710084105</v>
      </c>
      <c r="Z21" s="810"/>
      <c r="AA21" s="784">
        <v>6</v>
      </c>
      <c r="AB21" s="785"/>
      <c r="AC21" s="786">
        <v>4043</v>
      </c>
      <c r="AD21" s="786"/>
      <c r="AE21" s="786"/>
      <c r="AF21" s="787">
        <v>813750</v>
      </c>
      <c r="AG21" s="787"/>
      <c r="AH21" s="787"/>
      <c r="AI21" s="787"/>
      <c r="AJ21" s="788">
        <f t="shared" si="7"/>
        <v>18.265993265993266</v>
      </c>
      <c r="AK21" s="789"/>
      <c r="AL21" s="821">
        <f>R21-AC21</f>
        <v>57</v>
      </c>
      <c r="AM21" s="822"/>
      <c r="AN21" s="823">
        <f t="shared" si="8"/>
        <v>63784</v>
      </c>
      <c r="AO21" s="823"/>
      <c r="AP21" s="823"/>
      <c r="AQ21" s="823"/>
      <c r="AR21" s="788">
        <f t="shared" si="9"/>
        <v>107.83827956989246</v>
      </c>
      <c r="AS21" s="788"/>
      <c r="AT21" s="789"/>
    </row>
    <row r="22" spans="1:46" ht="32.25" customHeight="1" thickBot="1">
      <c r="A22" s="843"/>
      <c r="B22" s="844" t="s">
        <v>14</v>
      </c>
      <c r="C22" s="844"/>
      <c r="D22" s="844"/>
      <c r="E22" s="844"/>
      <c r="F22" s="844"/>
      <c r="G22" s="844"/>
      <c r="H22" s="844"/>
      <c r="I22" s="844"/>
      <c r="J22" s="844"/>
      <c r="K22" s="844"/>
      <c r="L22" s="844"/>
      <c r="M22" s="844"/>
      <c r="N22" s="844"/>
      <c r="O22" s="845"/>
      <c r="P22" s="796"/>
      <c r="Q22" s="797"/>
      <c r="R22" s="798">
        <f>SUM(R19:T21)</f>
        <v>4615</v>
      </c>
      <c r="S22" s="798"/>
      <c r="T22" s="798"/>
      <c r="U22" s="799">
        <f>SUM(U19:X21)</f>
        <v>3375130</v>
      </c>
      <c r="V22" s="800"/>
      <c r="W22" s="800"/>
      <c r="X22" s="801"/>
      <c r="Y22" s="802">
        <f t="shared" si="6"/>
        <v>72.642116944353333</v>
      </c>
      <c r="Z22" s="803"/>
      <c r="AA22" s="796"/>
      <c r="AB22" s="797"/>
      <c r="AC22" s="798">
        <f>SUM(AC19:AE21)</f>
        <v>4557</v>
      </c>
      <c r="AD22" s="798"/>
      <c r="AE22" s="798"/>
      <c r="AF22" s="838">
        <f>SUM(AF19:AI21)</f>
        <v>3255000</v>
      </c>
      <c r="AG22" s="838"/>
      <c r="AH22" s="838"/>
      <c r="AI22" s="838"/>
      <c r="AJ22" s="802">
        <f t="shared" si="7"/>
        <v>73.063973063973066</v>
      </c>
      <c r="AK22" s="803"/>
      <c r="AL22" s="839">
        <f>SUM(AL19:AM21)</f>
        <v>58</v>
      </c>
      <c r="AM22" s="840"/>
      <c r="AN22" s="840">
        <f t="shared" si="8"/>
        <v>120130</v>
      </c>
      <c r="AO22" s="840"/>
      <c r="AP22" s="840"/>
      <c r="AQ22" s="840"/>
      <c r="AR22" s="802">
        <f t="shared" si="9"/>
        <v>103.69062980030721</v>
      </c>
      <c r="AS22" s="802"/>
      <c r="AT22" s="803"/>
    </row>
    <row r="23" spans="1:46" ht="32.25" customHeight="1" thickBot="1">
      <c r="A23" s="829" t="s">
        <v>118</v>
      </c>
      <c r="B23" s="830"/>
      <c r="C23" s="830"/>
      <c r="D23" s="830"/>
      <c r="E23" s="830"/>
      <c r="F23" s="830"/>
      <c r="G23" s="830"/>
      <c r="H23" s="830"/>
      <c r="I23" s="830"/>
      <c r="J23" s="830"/>
      <c r="K23" s="830"/>
      <c r="L23" s="830"/>
      <c r="M23" s="830"/>
      <c r="N23" s="830"/>
      <c r="O23" s="831"/>
      <c r="P23" s="832" t="s">
        <v>243</v>
      </c>
      <c r="Q23" s="833"/>
      <c r="R23" s="834" t="s">
        <v>243</v>
      </c>
      <c r="S23" s="835"/>
      <c r="T23" s="836"/>
      <c r="U23" s="837">
        <f>U18+U22</f>
        <v>4646244</v>
      </c>
      <c r="V23" s="837"/>
      <c r="W23" s="837"/>
      <c r="X23" s="837"/>
      <c r="Y23" s="827">
        <f t="shared" si="6"/>
        <v>100</v>
      </c>
      <c r="Z23" s="828"/>
      <c r="AA23" s="832" t="s">
        <v>244</v>
      </c>
      <c r="AB23" s="833"/>
      <c r="AC23" s="834" t="s">
        <v>243</v>
      </c>
      <c r="AD23" s="835"/>
      <c r="AE23" s="836"/>
      <c r="AF23" s="837">
        <f>AF18+AF22</f>
        <v>4455000</v>
      </c>
      <c r="AG23" s="837"/>
      <c r="AH23" s="837"/>
      <c r="AI23" s="837"/>
      <c r="AJ23" s="827">
        <f t="shared" si="7"/>
        <v>100</v>
      </c>
      <c r="AK23" s="828"/>
      <c r="AL23" s="824" t="s">
        <v>243</v>
      </c>
      <c r="AM23" s="825"/>
      <c r="AN23" s="826">
        <f t="shared" si="8"/>
        <v>191244</v>
      </c>
      <c r="AO23" s="826"/>
      <c r="AP23" s="826"/>
      <c r="AQ23" s="826"/>
      <c r="AR23" s="827">
        <f t="shared" si="9"/>
        <v>104.29279461279461</v>
      </c>
      <c r="AS23" s="827"/>
      <c r="AT23" s="828"/>
    </row>
    <row r="24" spans="1:46" ht="22" customHeight="1">
      <c r="B24" s="112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3"/>
      <c r="Q24" s="113"/>
      <c r="R24" s="111"/>
      <c r="S24" s="111"/>
    </row>
  </sheetData>
  <mergeCells count="225">
    <mergeCell ref="Z3:AC3"/>
    <mergeCell ref="AD3:AG3"/>
    <mergeCell ref="AH3:AK3"/>
    <mergeCell ref="AL3:AN3"/>
    <mergeCell ref="AO3:AQ3"/>
    <mergeCell ref="AR3:AT3"/>
    <mergeCell ref="A1:AT1"/>
    <mergeCell ref="A2:I3"/>
    <mergeCell ref="J2:U2"/>
    <mergeCell ref="V2:AG2"/>
    <mergeCell ref="AH2:AK2"/>
    <mergeCell ref="AL2:AT2"/>
    <mergeCell ref="J3:M3"/>
    <mergeCell ref="N3:Q3"/>
    <mergeCell ref="R3:U3"/>
    <mergeCell ref="V3:Y3"/>
    <mergeCell ref="A5:I5"/>
    <mergeCell ref="J5:M5"/>
    <mergeCell ref="N5:Q5"/>
    <mergeCell ref="R5:U5"/>
    <mergeCell ref="V5:Y5"/>
    <mergeCell ref="A4:I4"/>
    <mergeCell ref="J4:M4"/>
    <mergeCell ref="N4:Q4"/>
    <mergeCell ref="R4:U4"/>
    <mergeCell ref="V4:Y4"/>
    <mergeCell ref="Z5:AC5"/>
    <mergeCell ref="AD5:AG5"/>
    <mergeCell ref="AH5:AK5"/>
    <mergeCell ref="AL5:AN5"/>
    <mergeCell ref="AO5:AQ5"/>
    <mergeCell ref="AR5:AT5"/>
    <mergeCell ref="AD4:AG4"/>
    <mergeCell ref="AH4:AK4"/>
    <mergeCell ref="AL4:AN4"/>
    <mergeCell ref="AO4:AQ4"/>
    <mergeCell ref="AR4:AT4"/>
    <mergeCell ref="Z4:AC4"/>
    <mergeCell ref="A7:I7"/>
    <mergeCell ref="J7:M7"/>
    <mergeCell ref="N7:Q7"/>
    <mergeCell ref="R7:U7"/>
    <mergeCell ref="V7:Y7"/>
    <mergeCell ref="A6:I6"/>
    <mergeCell ref="J6:M6"/>
    <mergeCell ref="N6:Q6"/>
    <mergeCell ref="R6:U6"/>
    <mergeCell ref="V6:Y6"/>
    <mergeCell ref="Z7:AC7"/>
    <mergeCell ref="AD7:AG7"/>
    <mergeCell ref="AH7:AK7"/>
    <mergeCell ref="AL7:AN7"/>
    <mergeCell ref="AO7:AQ7"/>
    <mergeCell ref="AR7:AT7"/>
    <mergeCell ref="AD6:AG6"/>
    <mergeCell ref="AH6:AK6"/>
    <mergeCell ref="AL6:AN6"/>
    <mergeCell ref="AO6:AQ6"/>
    <mergeCell ref="AR6:AT6"/>
    <mergeCell ref="Z6:AC6"/>
    <mergeCell ref="A9:I9"/>
    <mergeCell ref="J9:M9"/>
    <mergeCell ref="N9:Q9"/>
    <mergeCell ref="R9:U9"/>
    <mergeCell ref="V9:Y9"/>
    <mergeCell ref="A8:I8"/>
    <mergeCell ref="J8:M8"/>
    <mergeCell ref="N8:Q8"/>
    <mergeCell ref="R8:U8"/>
    <mergeCell ref="V8:Y8"/>
    <mergeCell ref="Z9:AC9"/>
    <mergeCell ref="AD9:AG9"/>
    <mergeCell ref="AH9:AK9"/>
    <mergeCell ref="AL9:AN9"/>
    <mergeCell ref="AO9:AQ9"/>
    <mergeCell ref="AR9:AT9"/>
    <mergeCell ref="AD8:AG8"/>
    <mergeCell ref="AH8:AK8"/>
    <mergeCell ref="AL8:AN8"/>
    <mergeCell ref="AO8:AQ8"/>
    <mergeCell ref="AR8:AT8"/>
    <mergeCell ref="Z8:AC8"/>
    <mergeCell ref="A11:I11"/>
    <mergeCell ref="J11:M11"/>
    <mergeCell ref="N11:Q11"/>
    <mergeCell ref="R11:U11"/>
    <mergeCell ref="V11:Y11"/>
    <mergeCell ref="A10:I10"/>
    <mergeCell ref="J10:M10"/>
    <mergeCell ref="N10:Q10"/>
    <mergeCell ref="R10:U10"/>
    <mergeCell ref="V10:Y10"/>
    <mergeCell ref="Z11:AC11"/>
    <mergeCell ref="AD11:AG11"/>
    <mergeCell ref="AH11:AK11"/>
    <mergeCell ref="AL11:AN11"/>
    <mergeCell ref="AO11:AQ11"/>
    <mergeCell ref="AR11:AT11"/>
    <mergeCell ref="AD10:AG10"/>
    <mergeCell ref="AH10:AK10"/>
    <mergeCell ref="AL10:AN10"/>
    <mergeCell ref="AO10:AQ10"/>
    <mergeCell ref="AR10:AT10"/>
    <mergeCell ref="Z10:AC10"/>
    <mergeCell ref="A13:I13"/>
    <mergeCell ref="J13:M13"/>
    <mergeCell ref="N13:Q13"/>
    <mergeCell ref="R13:U13"/>
    <mergeCell ref="V13:Y13"/>
    <mergeCell ref="A12:I12"/>
    <mergeCell ref="J12:M12"/>
    <mergeCell ref="N12:Q12"/>
    <mergeCell ref="R12:U12"/>
    <mergeCell ref="V12:Y12"/>
    <mergeCell ref="Z13:AC13"/>
    <mergeCell ref="AD13:AG13"/>
    <mergeCell ref="AH13:AK13"/>
    <mergeCell ref="AL13:AN13"/>
    <mergeCell ref="AO13:AQ13"/>
    <mergeCell ref="AR13:AT13"/>
    <mergeCell ref="AD12:AG12"/>
    <mergeCell ref="AH12:AK12"/>
    <mergeCell ref="AL12:AN12"/>
    <mergeCell ref="AO12:AQ12"/>
    <mergeCell ref="AR12:AT12"/>
    <mergeCell ref="Z12:AC12"/>
    <mergeCell ref="AD14:AG14"/>
    <mergeCell ref="AH14:AK14"/>
    <mergeCell ref="AL14:AN14"/>
    <mergeCell ref="AO14:AQ14"/>
    <mergeCell ref="AR14:AT14"/>
    <mergeCell ref="A16:O17"/>
    <mergeCell ref="P16:Z16"/>
    <mergeCell ref="AA16:AK16"/>
    <mergeCell ref="AL16:AQ16"/>
    <mergeCell ref="AR16:AT17"/>
    <mergeCell ref="A14:I14"/>
    <mergeCell ref="J14:M14"/>
    <mergeCell ref="N14:Q14"/>
    <mergeCell ref="R14:U14"/>
    <mergeCell ref="V14:Y14"/>
    <mergeCell ref="Z14:AC14"/>
    <mergeCell ref="A18:O18"/>
    <mergeCell ref="P18:Q18"/>
    <mergeCell ref="R18:T18"/>
    <mergeCell ref="U18:X18"/>
    <mergeCell ref="Y18:Z18"/>
    <mergeCell ref="AA18:AB18"/>
    <mergeCell ref="P17:Q17"/>
    <mergeCell ref="R17:T17"/>
    <mergeCell ref="U17:X17"/>
    <mergeCell ref="Y17:Z17"/>
    <mergeCell ref="AA17:AB17"/>
    <mergeCell ref="AR20:AT20"/>
    <mergeCell ref="AC18:AE18"/>
    <mergeCell ref="AF18:AI18"/>
    <mergeCell ref="AJ18:AK18"/>
    <mergeCell ref="AL18:AM18"/>
    <mergeCell ref="AN18:AQ18"/>
    <mergeCell ref="AR18:AT18"/>
    <mergeCell ref="AF17:AI17"/>
    <mergeCell ref="AJ17:AK17"/>
    <mergeCell ref="AL17:AM17"/>
    <mergeCell ref="AN17:AQ17"/>
    <mergeCell ref="AC17:AE17"/>
    <mergeCell ref="AL19:AM19"/>
    <mergeCell ref="AN19:AQ19"/>
    <mergeCell ref="U20:X20"/>
    <mergeCell ref="Y20:Z20"/>
    <mergeCell ref="AA20:AB20"/>
    <mergeCell ref="AC20:AE20"/>
    <mergeCell ref="AF20:AI20"/>
    <mergeCell ref="AJ20:AK20"/>
    <mergeCell ref="AA19:AB19"/>
    <mergeCell ref="AC19:AE19"/>
    <mergeCell ref="AF19:AI19"/>
    <mergeCell ref="AJ19:AK19"/>
    <mergeCell ref="AL23:AM23"/>
    <mergeCell ref="AN23:AQ23"/>
    <mergeCell ref="AR23:AT23"/>
    <mergeCell ref="AR22:AT22"/>
    <mergeCell ref="A23:O23"/>
    <mergeCell ref="P23:Q23"/>
    <mergeCell ref="R23:T23"/>
    <mergeCell ref="U23:X23"/>
    <mergeCell ref="Y23:Z23"/>
    <mergeCell ref="AA23:AB23"/>
    <mergeCell ref="AC23:AE23"/>
    <mergeCell ref="AF23:AI23"/>
    <mergeCell ref="AJ23:AK23"/>
    <mergeCell ref="AA22:AB22"/>
    <mergeCell ref="AC22:AE22"/>
    <mergeCell ref="AF22:AI22"/>
    <mergeCell ref="AJ22:AK22"/>
    <mergeCell ref="AL22:AM22"/>
    <mergeCell ref="AN22:AQ22"/>
    <mergeCell ref="A19:A22"/>
    <mergeCell ref="AL21:AM21"/>
    <mergeCell ref="AN21:AQ21"/>
    <mergeCell ref="AR21:AT21"/>
    <mergeCell ref="B22:O22"/>
    <mergeCell ref="AA21:AB21"/>
    <mergeCell ref="AC21:AE21"/>
    <mergeCell ref="AF21:AI21"/>
    <mergeCell ref="AJ21:AK21"/>
    <mergeCell ref="AR19:AT19"/>
    <mergeCell ref="B20:O20"/>
    <mergeCell ref="P20:Q20"/>
    <mergeCell ref="P22:Q22"/>
    <mergeCell ref="R22:T22"/>
    <mergeCell ref="U22:X22"/>
    <mergeCell ref="Y22:Z22"/>
    <mergeCell ref="B21:O21"/>
    <mergeCell ref="P21:Q21"/>
    <mergeCell ref="R21:T21"/>
    <mergeCell ref="U21:X21"/>
    <mergeCell ref="Y21:Z21"/>
    <mergeCell ref="B19:O19"/>
    <mergeCell ref="P19:Q19"/>
    <mergeCell ref="R19:T19"/>
    <mergeCell ref="U19:X19"/>
    <mergeCell ref="Y19:Z19"/>
    <mergeCell ref="AL20:AM20"/>
    <mergeCell ref="AN20:AQ20"/>
    <mergeCell ref="R20:T20"/>
  </mergeCells>
  <phoneticPr fontId="3"/>
  <pageMargins left="0.78740157480314965" right="0.78740157480314965" top="0.59055118110236227" bottom="0.78740157480314965" header="0.39370078740157483" footer="0.39370078740157483"/>
  <pageSetup paperSize="9" scale="78" firstPageNumber="4" orientation="landscape" useFirstPageNumber="1" r:id="rId1"/>
  <headerFooter scaleWithDoc="0" alignWithMargins="0">
    <oddFooter>&amp;C&amp;"ＭＳ 明朝,標準"&amp;14-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H19"/>
  <sheetViews>
    <sheetView topLeftCell="B1" zoomScale="85" zoomScaleNormal="85" workbookViewId="0">
      <selection sqref="A1:BH1"/>
    </sheetView>
  </sheetViews>
  <sheetFormatPr defaultColWidth="2.90625" defaultRowHeight="25" customHeight="1"/>
  <cols>
    <col min="1" max="4" width="3" style="60" customWidth="1"/>
    <col min="5" max="8" width="2.90625" style="60"/>
    <col min="9" max="9" width="5.08984375" style="60" customWidth="1"/>
    <col min="10" max="30" width="2.90625" style="60"/>
    <col min="31" max="31" width="5.08984375" style="60" customWidth="1"/>
    <col min="32" max="16384" width="2.90625" style="60"/>
  </cols>
  <sheetData>
    <row r="1" spans="1:60" s="58" customFormat="1" ht="39.75" customHeight="1" thickBot="1">
      <c r="A1" s="1115" t="s">
        <v>91</v>
      </c>
      <c r="B1" s="1115"/>
      <c r="C1" s="1115"/>
      <c r="D1" s="1115"/>
      <c r="E1" s="1115"/>
      <c r="F1" s="1115"/>
      <c r="G1" s="1115"/>
      <c r="H1" s="1115"/>
      <c r="I1" s="1115"/>
      <c r="J1" s="1115"/>
      <c r="K1" s="1115"/>
      <c r="L1" s="1115"/>
      <c r="M1" s="1115"/>
      <c r="N1" s="1115"/>
      <c r="O1" s="1115"/>
      <c r="P1" s="1115"/>
      <c r="Q1" s="1115"/>
      <c r="R1" s="1115"/>
      <c r="S1" s="1115"/>
      <c r="T1" s="1115"/>
      <c r="U1" s="1115"/>
      <c r="V1" s="1115"/>
      <c r="W1" s="1115"/>
      <c r="X1" s="1115"/>
      <c r="Y1" s="1115"/>
      <c r="Z1" s="1115"/>
      <c r="AA1" s="1115"/>
      <c r="AB1" s="1115"/>
      <c r="AC1" s="1115"/>
      <c r="AD1" s="1115"/>
      <c r="AE1" s="1115"/>
      <c r="AF1" s="1115"/>
      <c r="AG1" s="1115"/>
      <c r="AH1" s="1115"/>
      <c r="AI1" s="1115"/>
      <c r="AJ1" s="1115"/>
      <c r="AK1" s="1115"/>
      <c r="AL1" s="1115"/>
      <c r="AM1" s="1115"/>
      <c r="AN1" s="1115"/>
      <c r="AO1" s="1115"/>
      <c r="AP1" s="1115"/>
      <c r="AQ1" s="1115"/>
      <c r="AR1" s="1115"/>
      <c r="AS1" s="1115"/>
      <c r="AT1" s="1115"/>
      <c r="AU1" s="1115"/>
      <c r="AV1" s="1115"/>
      <c r="AW1" s="1115"/>
      <c r="AX1" s="1115"/>
      <c r="AY1" s="1115"/>
      <c r="AZ1" s="1115"/>
      <c r="BA1" s="1115"/>
      <c r="BB1" s="1115"/>
      <c r="BC1" s="1115"/>
      <c r="BD1" s="1115"/>
      <c r="BE1" s="1115"/>
      <c r="BF1" s="1115"/>
      <c r="BG1" s="1115"/>
      <c r="BH1" s="1115"/>
    </row>
    <row r="2" spans="1:60" s="59" customFormat="1" ht="30" customHeight="1">
      <c r="A2" s="1116" t="s">
        <v>169</v>
      </c>
      <c r="B2" s="1117"/>
      <c r="C2" s="1117"/>
      <c r="D2" s="1117"/>
      <c r="E2" s="1117"/>
      <c r="F2" s="1117"/>
      <c r="G2" s="1117"/>
      <c r="H2" s="1118"/>
      <c r="I2" s="1123" t="s">
        <v>316</v>
      </c>
      <c r="J2" s="1124"/>
      <c r="K2" s="1124"/>
      <c r="L2" s="1124"/>
      <c r="M2" s="1124"/>
      <c r="N2" s="1124"/>
      <c r="O2" s="1124"/>
      <c r="P2" s="1124"/>
      <c r="Q2" s="1124"/>
      <c r="R2" s="1124"/>
      <c r="S2" s="1124"/>
      <c r="T2" s="1124"/>
      <c r="U2" s="1124"/>
      <c r="V2" s="1124"/>
      <c r="W2" s="1124"/>
      <c r="X2" s="1125"/>
      <c r="Y2" s="1123" t="s">
        <v>286</v>
      </c>
      <c r="Z2" s="1124"/>
      <c r="AA2" s="1124"/>
      <c r="AB2" s="1124"/>
      <c r="AC2" s="1124"/>
      <c r="AD2" s="1124"/>
      <c r="AE2" s="1124"/>
      <c r="AF2" s="1124"/>
      <c r="AG2" s="1124"/>
      <c r="AH2" s="1124"/>
      <c r="AI2" s="1124"/>
      <c r="AJ2" s="1124"/>
      <c r="AK2" s="1124"/>
      <c r="AL2" s="1124"/>
      <c r="AM2" s="1124"/>
      <c r="AN2" s="1125"/>
      <c r="AO2" s="1123" t="s">
        <v>175</v>
      </c>
      <c r="AP2" s="1124"/>
      <c r="AQ2" s="1124"/>
      <c r="AR2" s="1124"/>
      <c r="AS2" s="1124"/>
      <c r="AT2" s="1124"/>
      <c r="AU2" s="1124"/>
      <c r="AV2" s="1124"/>
      <c r="AW2" s="1124"/>
      <c r="AX2" s="1124"/>
      <c r="AY2" s="1124"/>
      <c r="AZ2" s="1124"/>
      <c r="BA2" s="1124"/>
      <c r="BB2" s="1124"/>
      <c r="BC2" s="1124"/>
      <c r="BD2" s="1125"/>
      <c r="BE2" s="1126" t="s">
        <v>159</v>
      </c>
      <c r="BF2" s="1127"/>
      <c r="BG2" s="1127"/>
      <c r="BH2" s="1128"/>
    </row>
    <row r="3" spans="1:60" s="59" customFormat="1" ht="30" customHeight="1">
      <c r="A3" s="1110"/>
      <c r="B3" s="1111"/>
      <c r="C3" s="1111"/>
      <c r="D3" s="1111"/>
      <c r="E3" s="1111"/>
      <c r="F3" s="1111"/>
      <c r="G3" s="1111"/>
      <c r="H3" s="1119"/>
      <c r="I3" s="1132" t="s">
        <v>92</v>
      </c>
      <c r="J3" s="1133"/>
      <c r="K3" s="1133"/>
      <c r="L3" s="1133"/>
      <c r="M3" s="1133"/>
      <c r="N3" s="1133"/>
      <c r="O3" s="1133"/>
      <c r="P3" s="1133"/>
      <c r="Q3" s="1134"/>
      <c r="R3" s="1135" t="s">
        <v>25</v>
      </c>
      <c r="S3" s="1133"/>
      <c r="T3" s="1133"/>
      <c r="U3" s="1133"/>
      <c r="V3" s="1133"/>
      <c r="W3" s="1133"/>
      <c r="X3" s="1133"/>
      <c r="Y3" s="1110" t="s">
        <v>92</v>
      </c>
      <c r="Z3" s="1111"/>
      <c r="AA3" s="1111"/>
      <c r="AB3" s="1111"/>
      <c r="AC3" s="1111"/>
      <c r="AD3" s="1111"/>
      <c r="AE3" s="1111"/>
      <c r="AF3" s="1111"/>
      <c r="AG3" s="1111"/>
      <c r="AH3" s="1111" t="s">
        <v>25</v>
      </c>
      <c r="AI3" s="1111"/>
      <c r="AJ3" s="1111"/>
      <c r="AK3" s="1111"/>
      <c r="AL3" s="1111"/>
      <c r="AM3" s="1111"/>
      <c r="AN3" s="1112"/>
      <c r="AO3" s="1110" t="s">
        <v>92</v>
      </c>
      <c r="AP3" s="1111"/>
      <c r="AQ3" s="1111"/>
      <c r="AR3" s="1111"/>
      <c r="AS3" s="1111"/>
      <c r="AT3" s="1111"/>
      <c r="AU3" s="1111"/>
      <c r="AV3" s="1111"/>
      <c r="AW3" s="1111"/>
      <c r="AX3" s="1111" t="s">
        <v>25</v>
      </c>
      <c r="AY3" s="1111"/>
      <c r="AZ3" s="1111"/>
      <c r="BA3" s="1111"/>
      <c r="BB3" s="1111"/>
      <c r="BC3" s="1111"/>
      <c r="BD3" s="1112"/>
      <c r="BE3" s="1129"/>
      <c r="BF3" s="1130"/>
      <c r="BG3" s="1130"/>
      <c r="BH3" s="1131"/>
    </row>
    <row r="4" spans="1:60" s="59" customFormat="1" ht="30" customHeight="1" thickBot="1">
      <c r="A4" s="1120"/>
      <c r="B4" s="1121"/>
      <c r="C4" s="1121"/>
      <c r="D4" s="1121"/>
      <c r="E4" s="1121"/>
      <c r="F4" s="1121"/>
      <c r="G4" s="1121"/>
      <c r="H4" s="1122"/>
      <c r="I4" s="1113" t="s">
        <v>93</v>
      </c>
      <c r="J4" s="1114"/>
      <c r="K4" s="1114"/>
      <c r="L4" s="1114"/>
      <c r="M4" s="1114"/>
      <c r="N4" s="1114"/>
      <c r="O4" s="1114"/>
      <c r="P4" s="1114"/>
      <c r="Q4" s="1003"/>
      <c r="R4" s="1004" t="s">
        <v>93</v>
      </c>
      <c r="S4" s="1114"/>
      <c r="T4" s="1114"/>
      <c r="U4" s="1114"/>
      <c r="V4" s="1114"/>
      <c r="W4" s="1114"/>
      <c r="X4" s="1114"/>
      <c r="Y4" s="1005" t="s">
        <v>93</v>
      </c>
      <c r="Z4" s="1001"/>
      <c r="AA4" s="1001"/>
      <c r="AB4" s="1001"/>
      <c r="AC4" s="1001"/>
      <c r="AD4" s="1001"/>
      <c r="AE4" s="1001"/>
      <c r="AF4" s="1001"/>
      <c r="AG4" s="1001"/>
      <c r="AH4" s="1001" t="s">
        <v>93</v>
      </c>
      <c r="AI4" s="1001"/>
      <c r="AJ4" s="1001"/>
      <c r="AK4" s="1001"/>
      <c r="AL4" s="1001"/>
      <c r="AM4" s="1001"/>
      <c r="AN4" s="1002"/>
      <c r="AO4" s="1005" t="s">
        <v>93</v>
      </c>
      <c r="AP4" s="1001"/>
      <c r="AQ4" s="1001"/>
      <c r="AR4" s="1001"/>
      <c r="AS4" s="1001"/>
      <c r="AT4" s="1001"/>
      <c r="AU4" s="1001"/>
      <c r="AV4" s="1001"/>
      <c r="AW4" s="1001"/>
      <c r="AX4" s="1001" t="s">
        <v>93</v>
      </c>
      <c r="AY4" s="1001"/>
      <c r="AZ4" s="1001"/>
      <c r="BA4" s="1001"/>
      <c r="BB4" s="1001"/>
      <c r="BC4" s="1001"/>
      <c r="BD4" s="1002"/>
      <c r="BE4" s="1003" t="s">
        <v>229</v>
      </c>
      <c r="BF4" s="1001"/>
      <c r="BG4" s="1001"/>
      <c r="BH4" s="1002"/>
    </row>
    <row r="5" spans="1:60" ht="30" customHeight="1">
      <c r="A5" s="1088" t="s">
        <v>160</v>
      </c>
      <c r="B5" s="1089"/>
      <c r="C5" s="1089"/>
      <c r="D5" s="1089"/>
      <c r="E5" s="1090"/>
      <c r="F5" s="1094" t="s">
        <v>94</v>
      </c>
      <c r="G5" s="1094"/>
      <c r="H5" s="1095"/>
      <c r="I5" s="1096">
        <v>138312</v>
      </c>
      <c r="J5" s="1097"/>
      <c r="K5" s="1097"/>
      <c r="L5" s="1097"/>
      <c r="M5" s="1097"/>
      <c r="N5" s="1097"/>
      <c r="O5" s="1097"/>
      <c r="P5" s="1097"/>
      <c r="Q5" s="1097"/>
      <c r="R5" s="1098">
        <f t="shared" ref="R5:R8" si="0">ROUND(I5*1.4%,0)</f>
        <v>1936</v>
      </c>
      <c r="S5" s="1098"/>
      <c r="T5" s="1098"/>
      <c r="U5" s="1098"/>
      <c r="V5" s="1098"/>
      <c r="W5" s="1098"/>
      <c r="X5" s="1099"/>
      <c r="Y5" s="1100">
        <v>138728</v>
      </c>
      <c r="Z5" s="1101"/>
      <c r="AA5" s="1101"/>
      <c r="AB5" s="1101"/>
      <c r="AC5" s="1101"/>
      <c r="AD5" s="1101"/>
      <c r="AE5" s="1101"/>
      <c r="AF5" s="1101"/>
      <c r="AG5" s="1102"/>
      <c r="AH5" s="1103">
        <f t="shared" ref="AH5:AH10" si="1">ROUND(Y5*1.4%,0)</f>
        <v>1942</v>
      </c>
      <c r="AI5" s="1103"/>
      <c r="AJ5" s="1103"/>
      <c r="AK5" s="1103"/>
      <c r="AL5" s="1103"/>
      <c r="AM5" s="1103"/>
      <c r="AN5" s="1104"/>
      <c r="AO5" s="1105">
        <f>I5-Y5</f>
        <v>-416</v>
      </c>
      <c r="AP5" s="1106"/>
      <c r="AQ5" s="1106"/>
      <c r="AR5" s="1106"/>
      <c r="AS5" s="1106"/>
      <c r="AT5" s="1106"/>
      <c r="AU5" s="1106"/>
      <c r="AV5" s="1106"/>
      <c r="AW5" s="1106"/>
      <c r="AX5" s="1069">
        <f>R5-AH5</f>
        <v>-6</v>
      </c>
      <c r="AY5" s="1069"/>
      <c r="AZ5" s="1069"/>
      <c r="BA5" s="1069"/>
      <c r="BB5" s="1069"/>
      <c r="BC5" s="1069"/>
      <c r="BD5" s="1070"/>
      <c r="BE5" s="1107">
        <f>ROUND(R5/AH5*100,1)</f>
        <v>99.7</v>
      </c>
      <c r="BF5" s="1108"/>
      <c r="BG5" s="1108"/>
      <c r="BH5" s="1109"/>
    </row>
    <row r="6" spans="1:60" ht="30" customHeight="1">
      <c r="A6" s="1091"/>
      <c r="B6" s="1092"/>
      <c r="C6" s="1092"/>
      <c r="D6" s="1092"/>
      <c r="E6" s="1093"/>
      <c r="F6" s="1086" t="s">
        <v>95</v>
      </c>
      <c r="G6" s="1086"/>
      <c r="H6" s="1087"/>
      <c r="I6" s="1077">
        <v>508025</v>
      </c>
      <c r="J6" s="1078"/>
      <c r="K6" s="1078"/>
      <c r="L6" s="1078"/>
      <c r="M6" s="1078"/>
      <c r="N6" s="1078"/>
      <c r="O6" s="1078"/>
      <c r="P6" s="1078"/>
      <c r="Q6" s="1078"/>
      <c r="R6" s="1078">
        <f t="shared" si="0"/>
        <v>7112</v>
      </c>
      <c r="S6" s="1078"/>
      <c r="T6" s="1078"/>
      <c r="U6" s="1078"/>
      <c r="V6" s="1078"/>
      <c r="W6" s="1078"/>
      <c r="X6" s="1079"/>
      <c r="Y6" s="1080">
        <v>509043</v>
      </c>
      <c r="Z6" s="1081"/>
      <c r="AA6" s="1081"/>
      <c r="AB6" s="1081"/>
      <c r="AC6" s="1081"/>
      <c r="AD6" s="1081"/>
      <c r="AE6" s="1081"/>
      <c r="AF6" s="1081"/>
      <c r="AG6" s="1082"/>
      <c r="AH6" s="1083">
        <f t="shared" si="1"/>
        <v>7127</v>
      </c>
      <c r="AI6" s="1083"/>
      <c r="AJ6" s="1083"/>
      <c r="AK6" s="1083"/>
      <c r="AL6" s="1083"/>
      <c r="AM6" s="1083"/>
      <c r="AN6" s="1084"/>
      <c r="AO6" s="1085">
        <f>I6-Y6</f>
        <v>-1018</v>
      </c>
      <c r="AP6" s="1069"/>
      <c r="AQ6" s="1069"/>
      <c r="AR6" s="1069"/>
      <c r="AS6" s="1069"/>
      <c r="AT6" s="1069"/>
      <c r="AU6" s="1069"/>
      <c r="AV6" s="1069"/>
      <c r="AW6" s="1069"/>
      <c r="AX6" s="1069">
        <f>R6-AH6</f>
        <v>-15</v>
      </c>
      <c r="AY6" s="1069"/>
      <c r="AZ6" s="1069"/>
      <c r="BA6" s="1069"/>
      <c r="BB6" s="1069"/>
      <c r="BC6" s="1069"/>
      <c r="BD6" s="1070"/>
      <c r="BE6" s="1071">
        <f>ROUND(R6/AH6*100,1)</f>
        <v>99.8</v>
      </c>
      <c r="BF6" s="1072"/>
      <c r="BG6" s="1072"/>
      <c r="BH6" s="1073"/>
    </row>
    <row r="7" spans="1:60" ht="30" customHeight="1">
      <c r="A7" s="1074" t="s">
        <v>96</v>
      </c>
      <c r="B7" s="1075"/>
      <c r="C7" s="1075"/>
      <c r="D7" s="1075"/>
      <c r="E7" s="1075"/>
      <c r="F7" s="1075"/>
      <c r="G7" s="1075"/>
      <c r="H7" s="1076"/>
      <c r="I7" s="1077">
        <v>26876329</v>
      </c>
      <c r="J7" s="1078"/>
      <c r="K7" s="1078"/>
      <c r="L7" s="1078"/>
      <c r="M7" s="1078"/>
      <c r="N7" s="1078"/>
      <c r="O7" s="1078"/>
      <c r="P7" s="1078"/>
      <c r="Q7" s="1078"/>
      <c r="R7" s="1078">
        <f t="shared" si="0"/>
        <v>376269</v>
      </c>
      <c r="S7" s="1078"/>
      <c r="T7" s="1078"/>
      <c r="U7" s="1078"/>
      <c r="V7" s="1078"/>
      <c r="W7" s="1078"/>
      <c r="X7" s="1079"/>
      <c r="Y7" s="1080">
        <v>26930189</v>
      </c>
      <c r="Z7" s="1081"/>
      <c r="AA7" s="1081"/>
      <c r="AB7" s="1081"/>
      <c r="AC7" s="1081"/>
      <c r="AD7" s="1081"/>
      <c r="AE7" s="1081"/>
      <c r="AF7" s="1081"/>
      <c r="AG7" s="1082"/>
      <c r="AH7" s="1083">
        <f t="shared" si="1"/>
        <v>377023</v>
      </c>
      <c r="AI7" s="1083"/>
      <c r="AJ7" s="1083"/>
      <c r="AK7" s="1083"/>
      <c r="AL7" s="1083"/>
      <c r="AM7" s="1083"/>
      <c r="AN7" s="1084"/>
      <c r="AO7" s="1085">
        <f t="shared" ref="AO7:AO9" si="2">I7-Y7</f>
        <v>-53860</v>
      </c>
      <c r="AP7" s="1069"/>
      <c r="AQ7" s="1069"/>
      <c r="AR7" s="1069"/>
      <c r="AS7" s="1069"/>
      <c r="AT7" s="1069"/>
      <c r="AU7" s="1069"/>
      <c r="AV7" s="1069"/>
      <c r="AW7" s="1069"/>
      <c r="AX7" s="1069">
        <f t="shared" ref="AX7:AX9" si="3">R7-AH7</f>
        <v>-754</v>
      </c>
      <c r="AY7" s="1069"/>
      <c r="AZ7" s="1069"/>
      <c r="BA7" s="1069"/>
      <c r="BB7" s="1069"/>
      <c r="BC7" s="1069"/>
      <c r="BD7" s="1070"/>
      <c r="BE7" s="1071">
        <f t="shared" ref="BE7:BE8" si="4">ROUND(R7/AH7*100,1)</f>
        <v>99.8</v>
      </c>
      <c r="BF7" s="1072"/>
      <c r="BG7" s="1072"/>
      <c r="BH7" s="1073"/>
    </row>
    <row r="8" spans="1:60" ht="30" customHeight="1">
      <c r="A8" s="1074" t="s">
        <v>172</v>
      </c>
      <c r="B8" s="1075"/>
      <c r="C8" s="1075"/>
      <c r="D8" s="1075"/>
      <c r="E8" s="1075"/>
      <c r="F8" s="1075"/>
      <c r="G8" s="1075"/>
      <c r="H8" s="1076"/>
      <c r="I8" s="1077">
        <v>920648495</v>
      </c>
      <c r="J8" s="1078"/>
      <c r="K8" s="1078"/>
      <c r="L8" s="1078"/>
      <c r="M8" s="1078"/>
      <c r="N8" s="1078"/>
      <c r="O8" s="1078"/>
      <c r="P8" s="1078"/>
      <c r="Q8" s="1078"/>
      <c r="R8" s="1078">
        <f t="shared" si="0"/>
        <v>12889079</v>
      </c>
      <c r="S8" s="1078"/>
      <c r="T8" s="1078"/>
      <c r="U8" s="1078"/>
      <c r="V8" s="1078"/>
      <c r="W8" s="1078"/>
      <c r="X8" s="1079"/>
      <c r="Y8" s="1080">
        <v>904985735</v>
      </c>
      <c r="Z8" s="1081"/>
      <c r="AA8" s="1081"/>
      <c r="AB8" s="1081"/>
      <c r="AC8" s="1081"/>
      <c r="AD8" s="1081"/>
      <c r="AE8" s="1081"/>
      <c r="AF8" s="1081"/>
      <c r="AG8" s="1082"/>
      <c r="AH8" s="1083">
        <f t="shared" si="1"/>
        <v>12669800</v>
      </c>
      <c r="AI8" s="1083"/>
      <c r="AJ8" s="1083"/>
      <c r="AK8" s="1083"/>
      <c r="AL8" s="1083"/>
      <c r="AM8" s="1083"/>
      <c r="AN8" s="1084"/>
      <c r="AO8" s="1085">
        <f t="shared" si="2"/>
        <v>15662760</v>
      </c>
      <c r="AP8" s="1069"/>
      <c r="AQ8" s="1069"/>
      <c r="AR8" s="1069"/>
      <c r="AS8" s="1069"/>
      <c r="AT8" s="1069"/>
      <c r="AU8" s="1069"/>
      <c r="AV8" s="1069"/>
      <c r="AW8" s="1069"/>
      <c r="AX8" s="1069">
        <f t="shared" si="3"/>
        <v>219279</v>
      </c>
      <c r="AY8" s="1069"/>
      <c r="AZ8" s="1069"/>
      <c r="BA8" s="1069"/>
      <c r="BB8" s="1069"/>
      <c r="BC8" s="1069"/>
      <c r="BD8" s="1070"/>
      <c r="BE8" s="1071">
        <f t="shared" si="4"/>
        <v>101.7</v>
      </c>
      <c r="BF8" s="1072"/>
      <c r="BG8" s="1072"/>
      <c r="BH8" s="1073"/>
    </row>
    <row r="9" spans="1:60" ht="30" customHeight="1">
      <c r="A9" s="1074" t="s">
        <v>173</v>
      </c>
      <c r="B9" s="1075"/>
      <c r="C9" s="1075"/>
      <c r="D9" s="1075"/>
      <c r="E9" s="1075"/>
      <c r="F9" s="1075"/>
      <c r="G9" s="1075"/>
      <c r="H9" s="1076"/>
      <c r="I9" s="1077">
        <v>3295705</v>
      </c>
      <c r="J9" s="1078"/>
      <c r="K9" s="1078"/>
      <c r="L9" s="1078"/>
      <c r="M9" s="1078"/>
      <c r="N9" s="1078"/>
      <c r="O9" s="1078"/>
      <c r="P9" s="1078"/>
      <c r="Q9" s="1078"/>
      <c r="R9" s="1078">
        <f>ROUND(I9*1.4%,0)</f>
        <v>46140</v>
      </c>
      <c r="S9" s="1078"/>
      <c r="T9" s="1078"/>
      <c r="U9" s="1078"/>
      <c r="V9" s="1078"/>
      <c r="W9" s="1078"/>
      <c r="X9" s="1079"/>
      <c r="Y9" s="1080">
        <v>3295949</v>
      </c>
      <c r="Z9" s="1081"/>
      <c r="AA9" s="1081"/>
      <c r="AB9" s="1081"/>
      <c r="AC9" s="1081"/>
      <c r="AD9" s="1081"/>
      <c r="AE9" s="1081"/>
      <c r="AF9" s="1081"/>
      <c r="AG9" s="1082"/>
      <c r="AH9" s="1083">
        <f>ROUND(Y9*1.4%,0)</f>
        <v>46143</v>
      </c>
      <c r="AI9" s="1083"/>
      <c r="AJ9" s="1083"/>
      <c r="AK9" s="1083"/>
      <c r="AL9" s="1083"/>
      <c r="AM9" s="1083"/>
      <c r="AN9" s="1084"/>
      <c r="AO9" s="1085">
        <f t="shared" si="2"/>
        <v>-244</v>
      </c>
      <c r="AP9" s="1069"/>
      <c r="AQ9" s="1069"/>
      <c r="AR9" s="1069"/>
      <c r="AS9" s="1069"/>
      <c r="AT9" s="1069"/>
      <c r="AU9" s="1069"/>
      <c r="AV9" s="1069"/>
      <c r="AW9" s="1069"/>
      <c r="AX9" s="1069">
        <f t="shared" si="3"/>
        <v>-3</v>
      </c>
      <c r="AY9" s="1069"/>
      <c r="AZ9" s="1069"/>
      <c r="BA9" s="1069"/>
      <c r="BB9" s="1069"/>
      <c r="BC9" s="1069"/>
      <c r="BD9" s="1070"/>
      <c r="BE9" s="1071">
        <f>ROUNDDOWN(R9/AH9*100,1)</f>
        <v>99.9</v>
      </c>
      <c r="BF9" s="1072"/>
      <c r="BG9" s="1072"/>
      <c r="BH9" s="1073"/>
    </row>
    <row r="10" spans="1:60" ht="30" customHeight="1" thickBot="1">
      <c r="A10" s="1057" t="s">
        <v>24</v>
      </c>
      <c r="B10" s="1058"/>
      <c r="C10" s="1058"/>
      <c r="D10" s="1058"/>
      <c r="E10" s="1058"/>
      <c r="F10" s="1058"/>
      <c r="G10" s="1058"/>
      <c r="H10" s="1059"/>
      <c r="I10" s="1060">
        <v>111915277</v>
      </c>
      <c r="J10" s="1061"/>
      <c r="K10" s="1061"/>
      <c r="L10" s="1061"/>
      <c r="M10" s="1061"/>
      <c r="N10" s="1061"/>
      <c r="O10" s="1061"/>
      <c r="P10" s="1061"/>
      <c r="Q10" s="1061"/>
      <c r="R10" s="1061">
        <f t="shared" ref="R10" si="5">ROUND(I10*1.4%,0)</f>
        <v>1566814</v>
      </c>
      <c r="S10" s="1061"/>
      <c r="T10" s="1061"/>
      <c r="U10" s="1061"/>
      <c r="V10" s="1061"/>
      <c r="W10" s="1061"/>
      <c r="X10" s="1062"/>
      <c r="Y10" s="1063">
        <v>106522713</v>
      </c>
      <c r="Z10" s="1064"/>
      <c r="AA10" s="1064"/>
      <c r="AB10" s="1064"/>
      <c r="AC10" s="1064"/>
      <c r="AD10" s="1064"/>
      <c r="AE10" s="1064"/>
      <c r="AF10" s="1064"/>
      <c r="AG10" s="1065"/>
      <c r="AH10" s="1066">
        <f t="shared" si="1"/>
        <v>1491318</v>
      </c>
      <c r="AI10" s="1066"/>
      <c r="AJ10" s="1066"/>
      <c r="AK10" s="1066"/>
      <c r="AL10" s="1066"/>
      <c r="AM10" s="1066"/>
      <c r="AN10" s="1067"/>
      <c r="AO10" s="1068">
        <f>I10-Y10</f>
        <v>5392564</v>
      </c>
      <c r="AP10" s="1040"/>
      <c r="AQ10" s="1040"/>
      <c r="AR10" s="1040"/>
      <c r="AS10" s="1040"/>
      <c r="AT10" s="1040"/>
      <c r="AU10" s="1040"/>
      <c r="AV10" s="1040"/>
      <c r="AW10" s="1040"/>
      <c r="AX10" s="1040">
        <f>R10-AH10</f>
        <v>75496</v>
      </c>
      <c r="AY10" s="1040"/>
      <c r="AZ10" s="1040"/>
      <c r="BA10" s="1040"/>
      <c r="BB10" s="1040"/>
      <c r="BC10" s="1040"/>
      <c r="BD10" s="1041"/>
      <c r="BE10" s="1042">
        <f>ROUND(R10/AH10*100,1)</f>
        <v>105.1</v>
      </c>
      <c r="BF10" s="1043"/>
      <c r="BG10" s="1043"/>
      <c r="BH10" s="1044"/>
    </row>
    <row r="11" spans="1:60" ht="30" customHeight="1" thickBot="1">
      <c r="A11" s="1045" t="s">
        <v>174</v>
      </c>
      <c r="B11" s="1046"/>
      <c r="C11" s="1046"/>
      <c r="D11" s="1046"/>
      <c r="E11" s="1046"/>
      <c r="F11" s="1046"/>
      <c r="G11" s="1046"/>
      <c r="H11" s="1047"/>
      <c r="I11" s="1048">
        <f>SUM(I5:Q10)</f>
        <v>1063382143</v>
      </c>
      <c r="J11" s="1049"/>
      <c r="K11" s="1049"/>
      <c r="L11" s="1049"/>
      <c r="M11" s="1049"/>
      <c r="N11" s="1049"/>
      <c r="O11" s="1049"/>
      <c r="P11" s="1049"/>
      <c r="Q11" s="1049"/>
      <c r="R11" s="1049">
        <f>SUM(R5:X10)</f>
        <v>14887350</v>
      </c>
      <c r="S11" s="1049"/>
      <c r="T11" s="1049"/>
      <c r="U11" s="1049"/>
      <c r="V11" s="1049"/>
      <c r="W11" s="1049"/>
      <c r="X11" s="1050"/>
      <c r="Y11" s="1048">
        <f>SUM(Y5:AG10)</f>
        <v>1042382357</v>
      </c>
      <c r="Z11" s="1049"/>
      <c r="AA11" s="1049"/>
      <c r="AB11" s="1049"/>
      <c r="AC11" s="1049"/>
      <c r="AD11" s="1049"/>
      <c r="AE11" s="1049"/>
      <c r="AF11" s="1049"/>
      <c r="AG11" s="1049"/>
      <c r="AH11" s="1049">
        <f>SUM(AH5:AN10)</f>
        <v>14593353</v>
      </c>
      <c r="AI11" s="1049"/>
      <c r="AJ11" s="1049"/>
      <c r="AK11" s="1049"/>
      <c r="AL11" s="1049"/>
      <c r="AM11" s="1049"/>
      <c r="AN11" s="1050"/>
      <c r="AO11" s="1051">
        <f>SUM(AO5:AW10)</f>
        <v>20999786</v>
      </c>
      <c r="AP11" s="1052"/>
      <c r="AQ11" s="1052"/>
      <c r="AR11" s="1052"/>
      <c r="AS11" s="1052"/>
      <c r="AT11" s="1052"/>
      <c r="AU11" s="1052"/>
      <c r="AV11" s="1052"/>
      <c r="AW11" s="1052"/>
      <c r="AX11" s="1052">
        <f>SUM(AX5:BD10)</f>
        <v>293997</v>
      </c>
      <c r="AY11" s="1052"/>
      <c r="AZ11" s="1052"/>
      <c r="BA11" s="1052"/>
      <c r="BB11" s="1052"/>
      <c r="BC11" s="1052"/>
      <c r="BD11" s="1053"/>
      <c r="BE11" s="1054">
        <f>ROUND(R11/AH11*100,1)</f>
        <v>102</v>
      </c>
      <c r="BF11" s="1055"/>
      <c r="BG11" s="1055"/>
      <c r="BH11" s="1056"/>
    </row>
    <row r="12" spans="1:60" s="58" customFormat="1" ht="33" customHeight="1"/>
    <row r="13" spans="1:60" s="58" customFormat="1" ht="39.75" customHeight="1" thickBot="1">
      <c r="A13" s="1017" t="s">
        <v>97</v>
      </c>
      <c r="B13" s="1017"/>
      <c r="C13" s="1017"/>
      <c r="D13" s="1017"/>
      <c r="E13" s="1017"/>
      <c r="F13" s="1017"/>
      <c r="G13" s="1017"/>
      <c r="H13" s="1017"/>
      <c r="I13" s="1017"/>
      <c r="J13" s="1017"/>
      <c r="K13" s="1017"/>
      <c r="L13" s="1017"/>
      <c r="M13" s="1017"/>
      <c r="N13" s="1017"/>
      <c r="O13" s="1017"/>
      <c r="P13" s="1017"/>
      <c r="Q13" s="1017"/>
      <c r="R13" s="1017"/>
      <c r="S13" s="1017"/>
      <c r="T13" s="1017"/>
      <c r="U13" s="1017"/>
      <c r="V13" s="1017"/>
      <c r="W13" s="1017"/>
      <c r="X13" s="1017"/>
      <c r="Y13" s="1017"/>
      <c r="Z13" s="1017"/>
      <c r="AA13" s="1017"/>
      <c r="AB13" s="1017"/>
      <c r="AC13" s="1017"/>
      <c r="AD13" s="1017"/>
      <c r="AE13" s="1017"/>
      <c r="AF13" s="1017"/>
      <c r="AG13" s="1017"/>
      <c r="AH13" s="1017"/>
      <c r="AI13" s="1017"/>
      <c r="AJ13" s="1017"/>
      <c r="AK13" s="1017"/>
      <c r="AL13" s="1017"/>
      <c r="AM13" s="1017"/>
      <c r="AN13" s="1017"/>
      <c r="AO13" s="1017"/>
      <c r="AP13" s="1017"/>
      <c r="AQ13" s="1017"/>
      <c r="AR13" s="1017"/>
      <c r="AS13" s="1017"/>
      <c r="AT13" s="1017"/>
      <c r="AU13" s="1017"/>
      <c r="AV13" s="1017"/>
      <c r="AW13" s="1017"/>
      <c r="AX13" s="1017"/>
      <c r="AY13" s="1017"/>
      <c r="AZ13" s="1017"/>
      <c r="BA13" s="1017"/>
      <c r="BB13" s="1017"/>
      <c r="BC13" s="1017"/>
      <c r="BD13" s="1017"/>
      <c r="BE13" s="1017"/>
      <c r="BF13" s="1017"/>
      <c r="BG13" s="1017"/>
      <c r="BH13" s="1017"/>
    </row>
    <row r="14" spans="1:60" s="59" customFormat="1" ht="27.75" customHeight="1">
      <c r="A14" s="1018" t="s">
        <v>169</v>
      </c>
      <c r="B14" s="1019"/>
      <c r="C14" s="1019"/>
      <c r="D14" s="1020"/>
      <c r="E14" s="1027" t="str">
        <f>I2</f>
        <v>令和６年度</v>
      </c>
      <c r="F14" s="1028"/>
      <c r="G14" s="1028"/>
      <c r="H14" s="1028"/>
      <c r="I14" s="1028"/>
      <c r="J14" s="1028"/>
      <c r="K14" s="1028"/>
      <c r="L14" s="1028"/>
      <c r="M14" s="1028"/>
      <c r="N14" s="1028"/>
      <c r="O14" s="1028"/>
      <c r="P14" s="1028"/>
      <c r="Q14" s="1028"/>
      <c r="R14" s="1028"/>
      <c r="S14" s="1028"/>
      <c r="T14" s="1028"/>
      <c r="U14" s="1028"/>
      <c r="V14" s="1028"/>
      <c r="W14" s="1028"/>
      <c r="X14" s="1028"/>
      <c r="Y14" s="1028"/>
      <c r="Z14" s="1029"/>
      <c r="AA14" s="1027" t="str">
        <f>Y2</f>
        <v>令和５年度</v>
      </c>
      <c r="AB14" s="1028"/>
      <c r="AC14" s="1028"/>
      <c r="AD14" s="1028"/>
      <c r="AE14" s="1028"/>
      <c r="AF14" s="1028"/>
      <c r="AG14" s="1028"/>
      <c r="AH14" s="1028"/>
      <c r="AI14" s="1028"/>
      <c r="AJ14" s="1028"/>
      <c r="AK14" s="1028"/>
      <c r="AL14" s="1028"/>
      <c r="AM14" s="1028"/>
      <c r="AN14" s="1028"/>
      <c r="AO14" s="1028"/>
      <c r="AP14" s="1028"/>
      <c r="AQ14" s="1028"/>
      <c r="AR14" s="1028"/>
      <c r="AS14" s="1028"/>
      <c r="AT14" s="1028"/>
      <c r="AU14" s="1028"/>
      <c r="AV14" s="1029"/>
      <c r="AW14" s="1028" t="s">
        <v>175</v>
      </c>
      <c r="AX14" s="1028"/>
      <c r="AY14" s="1028"/>
      <c r="AZ14" s="1028"/>
      <c r="BA14" s="1028"/>
      <c r="BB14" s="1028"/>
      <c r="BC14" s="1028"/>
      <c r="BD14" s="1028"/>
      <c r="BE14" s="1028"/>
      <c r="BF14" s="1030" t="s">
        <v>184</v>
      </c>
      <c r="BG14" s="1031"/>
      <c r="BH14" s="1032"/>
    </row>
    <row r="15" spans="1:60" s="59" customFormat="1" ht="33.75" customHeight="1">
      <c r="A15" s="1021"/>
      <c r="B15" s="1022"/>
      <c r="C15" s="1022"/>
      <c r="D15" s="1023"/>
      <c r="E15" s="1036" t="s">
        <v>92</v>
      </c>
      <c r="F15" s="999"/>
      <c r="G15" s="999"/>
      <c r="H15" s="999"/>
      <c r="I15" s="999"/>
      <c r="J15" s="999" t="s">
        <v>98</v>
      </c>
      <c r="K15" s="999"/>
      <c r="L15" s="999"/>
      <c r="M15" s="999"/>
      <c r="N15" s="999"/>
      <c r="O15" s="999" t="s">
        <v>99</v>
      </c>
      <c r="P15" s="999"/>
      <c r="Q15" s="999"/>
      <c r="R15" s="999"/>
      <c r="S15" s="999" t="s">
        <v>25</v>
      </c>
      <c r="T15" s="999"/>
      <c r="U15" s="999"/>
      <c r="V15" s="999"/>
      <c r="W15" s="999"/>
      <c r="X15" s="999" t="s">
        <v>26</v>
      </c>
      <c r="Y15" s="999"/>
      <c r="Z15" s="1000"/>
      <c r="AA15" s="1036" t="s">
        <v>92</v>
      </c>
      <c r="AB15" s="999"/>
      <c r="AC15" s="999"/>
      <c r="AD15" s="999"/>
      <c r="AE15" s="999"/>
      <c r="AF15" s="999" t="s">
        <v>98</v>
      </c>
      <c r="AG15" s="999"/>
      <c r="AH15" s="999"/>
      <c r="AI15" s="999"/>
      <c r="AJ15" s="999"/>
      <c r="AK15" s="999" t="s">
        <v>99</v>
      </c>
      <c r="AL15" s="999"/>
      <c r="AM15" s="999"/>
      <c r="AN15" s="999"/>
      <c r="AO15" s="999" t="s">
        <v>25</v>
      </c>
      <c r="AP15" s="999"/>
      <c r="AQ15" s="999"/>
      <c r="AR15" s="999"/>
      <c r="AS15" s="999"/>
      <c r="AT15" s="999" t="s">
        <v>26</v>
      </c>
      <c r="AU15" s="999"/>
      <c r="AV15" s="1000"/>
      <c r="AW15" s="1037" t="s">
        <v>92</v>
      </c>
      <c r="AX15" s="1038"/>
      <c r="AY15" s="1038"/>
      <c r="AZ15" s="1038"/>
      <c r="BA15" s="1038"/>
      <c r="BB15" s="1038" t="s">
        <v>25</v>
      </c>
      <c r="BC15" s="1038"/>
      <c r="BD15" s="1038"/>
      <c r="BE15" s="1039"/>
      <c r="BF15" s="1033"/>
      <c r="BG15" s="1034"/>
      <c r="BH15" s="1035"/>
    </row>
    <row r="16" spans="1:60" s="59" customFormat="1" ht="25" customHeight="1" thickBot="1">
      <c r="A16" s="1024"/>
      <c r="B16" s="1025"/>
      <c r="C16" s="1025"/>
      <c r="D16" s="1026"/>
      <c r="E16" s="1005" t="s">
        <v>93</v>
      </c>
      <c r="F16" s="1001"/>
      <c r="G16" s="1001"/>
      <c r="H16" s="1001"/>
      <c r="I16" s="1001"/>
      <c r="J16" s="1001" t="s">
        <v>93</v>
      </c>
      <c r="K16" s="1001"/>
      <c r="L16" s="1001"/>
      <c r="M16" s="1001"/>
      <c r="N16" s="1001"/>
      <c r="O16" s="1001" t="s">
        <v>93</v>
      </c>
      <c r="P16" s="1001"/>
      <c r="Q16" s="1001"/>
      <c r="R16" s="1001"/>
      <c r="S16" s="1001" t="s">
        <v>93</v>
      </c>
      <c r="T16" s="1001"/>
      <c r="U16" s="1001"/>
      <c r="V16" s="1001"/>
      <c r="W16" s="1001"/>
      <c r="X16" s="1001" t="s">
        <v>262</v>
      </c>
      <c r="Y16" s="1001"/>
      <c r="Z16" s="1002"/>
      <c r="AA16" s="1005" t="s">
        <v>93</v>
      </c>
      <c r="AB16" s="1001"/>
      <c r="AC16" s="1001"/>
      <c r="AD16" s="1001"/>
      <c r="AE16" s="1001"/>
      <c r="AF16" s="1001" t="s">
        <v>93</v>
      </c>
      <c r="AG16" s="1001"/>
      <c r="AH16" s="1001"/>
      <c r="AI16" s="1001"/>
      <c r="AJ16" s="1001"/>
      <c r="AK16" s="1001" t="s">
        <v>93</v>
      </c>
      <c r="AL16" s="1001"/>
      <c r="AM16" s="1001"/>
      <c r="AN16" s="1001"/>
      <c r="AO16" s="1001" t="s">
        <v>93</v>
      </c>
      <c r="AP16" s="1001"/>
      <c r="AQ16" s="1001"/>
      <c r="AR16" s="1001"/>
      <c r="AS16" s="1001"/>
      <c r="AT16" s="1001" t="s">
        <v>262</v>
      </c>
      <c r="AU16" s="1001"/>
      <c r="AV16" s="1002"/>
      <c r="AW16" s="1003" t="s">
        <v>93</v>
      </c>
      <c r="AX16" s="1001"/>
      <c r="AY16" s="1001"/>
      <c r="AZ16" s="1001"/>
      <c r="BA16" s="1001"/>
      <c r="BB16" s="1001" t="s">
        <v>93</v>
      </c>
      <c r="BC16" s="1001"/>
      <c r="BD16" s="1001"/>
      <c r="BE16" s="1004"/>
      <c r="BF16" s="1005" t="s">
        <v>262</v>
      </c>
      <c r="BG16" s="1001"/>
      <c r="BH16" s="1002"/>
    </row>
    <row r="17" spans="1:60" ht="30" customHeight="1">
      <c r="A17" s="1006" t="s">
        <v>307</v>
      </c>
      <c r="B17" s="1007"/>
      <c r="C17" s="1007"/>
      <c r="D17" s="1008"/>
      <c r="E17" s="997">
        <v>311013911</v>
      </c>
      <c r="F17" s="998"/>
      <c r="G17" s="998"/>
      <c r="H17" s="998"/>
      <c r="I17" s="998"/>
      <c r="J17" s="998">
        <v>4354195</v>
      </c>
      <c r="K17" s="998"/>
      <c r="L17" s="998"/>
      <c r="M17" s="998"/>
      <c r="N17" s="998"/>
      <c r="O17" s="998">
        <v>191850</v>
      </c>
      <c r="P17" s="998"/>
      <c r="Q17" s="998"/>
      <c r="R17" s="998"/>
      <c r="S17" s="998">
        <f>J17-O17</f>
        <v>4162345</v>
      </c>
      <c r="T17" s="998"/>
      <c r="U17" s="998"/>
      <c r="V17" s="998"/>
      <c r="W17" s="998"/>
      <c r="X17" s="995">
        <f>ROUND(S17/$S$19*100,1)</f>
        <v>29.9</v>
      </c>
      <c r="Y17" s="995"/>
      <c r="Z17" s="996"/>
      <c r="AA17" s="997">
        <v>309305814</v>
      </c>
      <c r="AB17" s="998"/>
      <c r="AC17" s="998"/>
      <c r="AD17" s="998"/>
      <c r="AE17" s="998"/>
      <c r="AF17" s="998">
        <v>4330282</v>
      </c>
      <c r="AG17" s="998"/>
      <c r="AH17" s="998"/>
      <c r="AI17" s="998"/>
      <c r="AJ17" s="998"/>
      <c r="AK17" s="998">
        <v>206055</v>
      </c>
      <c r="AL17" s="998"/>
      <c r="AM17" s="998"/>
      <c r="AN17" s="998"/>
      <c r="AO17" s="1016">
        <f>AF17-AK17</f>
        <v>4124227</v>
      </c>
      <c r="AP17" s="1016"/>
      <c r="AQ17" s="1016"/>
      <c r="AR17" s="1016"/>
      <c r="AS17" s="1016"/>
      <c r="AT17" s="1014">
        <f>ROUND(AO17/$AO$19*100,1)</f>
        <v>29.9</v>
      </c>
      <c r="AU17" s="1014"/>
      <c r="AV17" s="1015"/>
      <c r="AW17" s="1009">
        <f>E17-AA17</f>
        <v>1708097</v>
      </c>
      <c r="AX17" s="1010"/>
      <c r="AY17" s="1010"/>
      <c r="AZ17" s="1010"/>
      <c r="BA17" s="1010"/>
      <c r="BB17" s="1011">
        <f>S17-AO17</f>
        <v>38118</v>
      </c>
      <c r="BC17" s="1011"/>
      <c r="BD17" s="1011"/>
      <c r="BE17" s="1012"/>
      <c r="BF17" s="1013">
        <f>ROUND(S17/AO17*100,1)</f>
        <v>100.9</v>
      </c>
      <c r="BG17" s="1014"/>
      <c r="BH17" s="1015"/>
    </row>
    <row r="18" spans="1:60" ht="30" customHeight="1" thickBot="1">
      <c r="A18" s="989" t="s">
        <v>100</v>
      </c>
      <c r="B18" s="990"/>
      <c r="C18" s="990"/>
      <c r="D18" s="991"/>
      <c r="E18" s="992">
        <v>729090437</v>
      </c>
      <c r="F18" s="982"/>
      <c r="G18" s="982"/>
      <c r="H18" s="982"/>
      <c r="I18" s="982"/>
      <c r="J18" s="982">
        <v>10207267</v>
      </c>
      <c r="K18" s="982"/>
      <c r="L18" s="982"/>
      <c r="M18" s="982"/>
      <c r="N18" s="982"/>
      <c r="O18" s="983">
        <v>443978</v>
      </c>
      <c r="P18" s="984"/>
      <c r="Q18" s="984"/>
      <c r="R18" s="985"/>
      <c r="S18" s="982">
        <f>J18-O18</f>
        <v>9763289</v>
      </c>
      <c r="T18" s="982"/>
      <c r="U18" s="982"/>
      <c r="V18" s="982"/>
      <c r="W18" s="982"/>
      <c r="X18" s="993">
        <f>ROUND(S18/$S$19*100,1)</f>
        <v>70.099999999999994</v>
      </c>
      <c r="Y18" s="993"/>
      <c r="Z18" s="994"/>
      <c r="AA18" s="992">
        <v>726225172</v>
      </c>
      <c r="AB18" s="982"/>
      <c r="AC18" s="982"/>
      <c r="AD18" s="982"/>
      <c r="AE18" s="982"/>
      <c r="AF18" s="982">
        <v>10167153</v>
      </c>
      <c r="AG18" s="982"/>
      <c r="AH18" s="982"/>
      <c r="AI18" s="982"/>
      <c r="AJ18" s="982"/>
      <c r="AK18" s="983">
        <v>490320</v>
      </c>
      <c r="AL18" s="984"/>
      <c r="AM18" s="984"/>
      <c r="AN18" s="985"/>
      <c r="AO18" s="872">
        <f>AF18-AK18</f>
        <v>9676833</v>
      </c>
      <c r="AP18" s="872"/>
      <c r="AQ18" s="872"/>
      <c r="AR18" s="872"/>
      <c r="AS18" s="872"/>
      <c r="AT18" s="973">
        <f>ROUND(AO18/$AO$19*100,1)</f>
        <v>70.099999999999994</v>
      </c>
      <c r="AU18" s="973"/>
      <c r="AV18" s="974"/>
      <c r="AW18" s="986">
        <f>E18-AA18</f>
        <v>2865265</v>
      </c>
      <c r="AX18" s="875"/>
      <c r="AY18" s="875"/>
      <c r="AZ18" s="875"/>
      <c r="BA18" s="875"/>
      <c r="BB18" s="987">
        <f>S18-AO18</f>
        <v>86456</v>
      </c>
      <c r="BC18" s="987"/>
      <c r="BD18" s="987"/>
      <c r="BE18" s="988"/>
      <c r="BF18" s="972">
        <f>ROUND(S18/AO18*100,1)</f>
        <v>100.9</v>
      </c>
      <c r="BG18" s="973"/>
      <c r="BH18" s="974"/>
    </row>
    <row r="19" spans="1:60" ht="30" customHeight="1" thickBot="1">
      <c r="A19" s="975" t="s">
        <v>174</v>
      </c>
      <c r="B19" s="976"/>
      <c r="C19" s="976"/>
      <c r="D19" s="977"/>
      <c r="E19" s="978">
        <f>SUM(E17:I18)</f>
        <v>1040104348</v>
      </c>
      <c r="F19" s="964"/>
      <c r="G19" s="964"/>
      <c r="H19" s="964"/>
      <c r="I19" s="964"/>
      <c r="J19" s="964">
        <f>SUM(J17:N18)</f>
        <v>14561462</v>
      </c>
      <c r="K19" s="964"/>
      <c r="L19" s="964"/>
      <c r="M19" s="964"/>
      <c r="N19" s="964"/>
      <c r="O19" s="964">
        <f>SUM(O17:R18)</f>
        <v>635828</v>
      </c>
      <c r="P19" s="964"/>
      <c r="Q19" s="964"/>
      <c r="R19" s="964"/>
      <c r="S19" s="964">
        <f>SUM(S17:W18)</f>
        <v>13925634</v>
      </c>
      <c r="T19" s="964"/>
      <c r="U19" s="964"/>
      <c r="V19" s="964"/>
      <c r="W19" s="964"/>
      <c r="X19" s="979">
        <f>S19/$S$19*100</f>
        <v>100</v>
      </c>
      <c r="Y19" s="980"/>
      <c r="Z19" s="981"/>
      <c r="AA19" s="978">
        <f>SUM(AA17:AE18)</f>
        <v>1035530986</v>
      </c>
      <c r="AB19" s="964"/>
      <c r="AC19" s="964"/>
      <c r="AD19" s="964"/>
      <c r="AE19" s="964"/>
      <c r="AF19" s="964">
        <f>SUM(AF17:AJ18)</f>
        <v>14497435</v>
      </c>
      <c r="AG19" s="964"/>
      <c r="AH19" s="964"/>
      <c r="AI19" s="964"/>
      <c r="AJ19" s="964"/>
      <c r="AK19" s="964">
        <f>SUM(AK17:AN18)</f>
        <v>696375</v>
      </c>
      <c r="AL19" s="964"/>
      <c r="AM19" s="964"/>
      <c r="AN19" s="964"/>
      <c r="AO19" s="964">
        <f>SUM(AO17:AS18)</f>
        <v>13801060</v>
      </c>
      <c r="AP19" s="964"/>
      <c r="AQ19" s="964"/>
      <c r="AR19" s="964"/>
      <c r="AS19" s="964"/>
      <c r="AT19" s="965">
        <f>AO19/$AO$19*100</f>
        <v>100</v>
      </c>
      <c r="AU19" s="965"/>
      <c r="AV19" s="966"/>
      <c r="AW19" s="967">
        <f>E19-AA19</f>
        <v>4573362</v>
      </c>
      <c r="AX19" s="968"/>
      <c r="AY19" s="968"/>
      <c r="AZ19" s="968"/>
      <c r="BA19" s="968"/>
      <c r="BB19" s="969">
        <f>S19-AO19</f>
        <v>124574</v>
      </c>
      <c r="BC19" s="969"/>
      <c r="BD19" s="969"/>
      <c r="BE19" s="970"/>
      <c r="BF19" s="971">
        <f>ROUND(S19/AO19*100,1)</f>
        <v>100.9</v>
      </c>
      <c r="BG19" s="965"/>
      <c r="BH19" s="966"/>
    </row>
  </sheetData>
  <mergeCells count="149">
    <mergeCell ref="A1:BH1"/>
    <mergeCell ref="A2:H4"/>
    <mergeCell ref="I2:X2"/>
    <mergeCell ref="Y2:AN2"/>
    <mergeCell ref="AO2:BD2"/>
    <mergeCell ref="BE2:BH3"/>
    <mergeCell ref="I3:Q3"/>
    <mergeCell ref="R3:X3"/>
    <mergeCell ref="Y3:AG3"/>
    <mergeCell ref="AH3:AN3"/>
    <mergeCell ref="BE4:BH4"/>
    <mergeCell ref="BE6:BH6"/>
    <mergeCell ref="AO3:AW3"/>
    <mergeCell ref="AX3:BD3"/>
    <mergeCell ref="I4:Q4"/>
    <mergeCell ref="R4:X4"/>
    <mergeCell ref="Y4:AG4"/>
    <mergeCell ref="AH4:AN4"/>
    <mergeCell ref="AO4:AW4"/>
    <mergeCell ref="AX4:BD4"/>
    <mergeCell ref="A7:H7"/>
    <mergeCell ref="I7:Q7"/>
    <mergeCell ref="R7:X7"/>
    <mergeCell ref="Y7:AG7"/>
    <mergeCell ref="AH7:AN7"/>
    <mergeCell ref="AO7:AW7"/>
    <mergeCell ref="AX7:BD7"/>
    <mergeCell ref="BE7:BH7"/>
    <mergeCell ref="F6:H6"/>
    <mergeCell ref="I6:Q6"/>
    <mergeCell ref="R6:X6"/>
    <mergeCell ref="Y6:AG6"/>
    <mergeCell ref="AH6:AN6"/>
    <mergeCell ref="AO6:AW6"/>
    <mergeCell ref="A5:E6"/>
    <mergeCell ref="F5:H5"/>
    <mergeCell ref="I5:Q5"/>
    <mergeCell ref="R5:X5"/>
    <mergeCell ref="Y5:AG5"/>
    <mergeCell ref="AH5:AN5"/>
    <mergeCell ref="AO5:AW5"/>
    <mergeCell ref="AX5:BD5"/>
    <mergeCell ref="BE5:BH5"/>
    <mergeCell ref="AX6:BD6"/>
    <mergeCell ref="AX8:BD8"/>
    <mergeCell ref="BE8:BH8"/>
    <mergeCell ref="A9:H9"/>
    <mergeCell ref="I9:Q9"/>
    <mergeCell ref="R9:X9"/>
    <mergeCell ref="Y9:AG9"/>
    <mergeCell ref="AH9:AN9"/>
    <mergeCell ref="AO9:AW9"/>
    <mergeCell ref="AX9:BD9"/>
    <mergeCell ref="BE9:BH9"/>
    <mergeCell ref="A8:H8"/>
    <mergeCell ref="I8:Q8"/>
    <mergeCell ref="R8:X8"/>
    <mergeCell ref="Y8:AG8"/>
    <mergeCell ref="AH8:AN8"/>
    <mergeCell ref="AO8:AW8"/>
    <mergeCell ref="AX10:BD10"/>
    <mergeCell ref="BE10:BH10"/>
    <mergeCell ref="A11:H11"/>
    <mergeCell ref="I11:Q11"/>
    <mergeCell ref="R11:X11"/>
    <mergeCell ref="Y11:AG11"/>
    <mergeCell ref="AH11:AN11"/>
    <mergeCell ref="AO11:AW11"/>
    <mergeCell ref="AX11:BD11"/>
    <mergeCell ref="BE11:BH11"/>
    <mergeCell ref="A10:H10"/>
    <mergeCell ref="I10:Q10"/>
    <mergeCell ref="R10:X10"/>
    <mergeCell ref="Y10:AG10"/>
    <mergeCell ref="AH10:AN10"/>
    <mergeCell ref="AO10:AW10"/>
    <mergeCell ref="A13:BH13"/>
    <mergeCell ref="A14:D16"/>
    <mergeCell ref="E14:Z14"/>
    <mergeCell ref="AA14:AV14"/>
    <mergeCell ref="AW14:BE14"/>
    <mergeCell ref="BF14:BH15"/>
    <mergeCell ref="E15:I15"/>
    <mergeCell ref="J15:N15"/>
    <mergeCell ref="O15:R15"/>
    <mergeCell ref="S15:W15"/>
    <mergeCell ref="AW15:BA15"/>
    <mergeCell ref="BB15:BE15"/>
    <mergeCell ref="E16:I16"/>
    <mergeCell ref="J16:N16"/>
    <mergeCell ref="O16:R16"/>
    <mergeCell ref="S16:W16"/>
    <mergeCell ref="X16:Z16"/>
    <mergeCell ref="AA16:AE16"/>
    <mergeCell ref="AF16:AJ16"/>
    <mergeCell ref="AK16:AN16"/>
    <mergeCell ref="X15:Z15"/>
    <mergeCell ref="AA15:AE15"/>
    <mergeCell ref="AF15:AJ15"/>
    <mergeCell ref="AK15:AN15"/>
    <mergeCell ref="AW16:BA16"/>
    <mergeCell ref="BB16:BE16"/>
    <mergeCell ref="BF16:BH16"/>
    <mergeCell ref="A17:D17"/>
    <mergeCell ref="E17:I17"/>
    <mergeCell ref="J17:N17"/>
    <mergeCell ref="O17:R17"/>
    <mergeCell ref="S17:W17"/>
    <mergeCell ref="AW17:BA17"/>
    <mergeCell ref="BB17:BE17"/>
    <mergeCell ref="BF17:BH17"/>
    <mergeCell ref="AF17:AJ17"/>
    <mergeCell ref="AK17:AN17"/>
    <mergeCell ref="AO17:AS17"/>
    <mergeCell ref="AT17:AV17"/>
    <mergeCell ref="O18:R18"/>
    <mergeCell ref="S18:W18"/>
    <mergeCell ref="X18:Z18"/>
    <mergeCell ref="AA18:AE18"/>
    <mergeCell ref="X17:Z17"/>
    <mergeCell ref="AA17:AE17"/>
    <mergeCell ref="AO15:AS15"/>
    <mergeCell ref="AT15:AV15"/>
    <mergeCell ref="AO16:AS16"/>
    <mergeCell ref="AT16:AV16"/>
    <mergeCell ref="AO19:AS19"/>
    <mergeCell ref="AT19:AV19"/>
    <mergeCell ref="AW19:BA19"/>
    <mergeCell ref="BB19:BE19"/>
    <mergeCell ref="BF19:BH19"/>
    <mergeCell ref="BF18:BH18"/>
    <mergeCell ref="A19:D19"/>
    <mergeCell ref="E19:I19"/>
    <mergeCell ref="J19:N19"/>
    <mergeCell ref="O19:R19"/>
    <mergeCell ref="S19:W19"/>
    <mergeCell ref="X19:Z19"/>
    <mergeCell ref="AA19:AE19"/>
    <mergeCell ref="AF19:AJ19"/>
    <mergeCell ref="AK19:AN19"/>
    <mergeCell ref="AF18:AJ18"/>
    <mergeCell ref="AK18:AN18"/>
    <mergeCell ref="AO18:AS18"/>
    <mergeCell ref="AT18:AV18"/>
    <mergeCell ref="AW18:BA18"/>
    <mergeCell ref="BB18:BE18"/>
    <mergeCell ref="A18:D18"/>
    <mergeCell ref="E18:I18"/>
    <mergeCell ref="J18:N18"/>
  </mergeCells>
  <phoneticPr fontId="3"/>
  <pageMargins left="0.78740157480314965" right="0.78740157480314965" top="0.59055118110236227" bottom="0.78740157480314965" header="0.39370078740157483" footer="0.39370078740157483"/>
  <pageSetup paperSize="9" scale="73" firstPageNumber="5" orientation="landscape" useFirstPageNumber="1" r:id="rId1"/>
  <headerFooter scaleWithDoc="0" alignWithMargins="0">
    <oddFooter>&amp;C&amp;"ＭＳ 明朝,標準"&amp;14- &amp;P -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21"/>
  <sheetViews>
    <sheetView workbookViewId="0">
      <selection sqref="A1:K1"/>
    </sheetView>
  </sheetViews>
  <sheetFormatPr defaultColWidth="9" defaultRowHeight="14"/>
  <cols>
    <col min="1" max="1" width="4.6328125" style="3" customWidth="1"/>
    <col min="2" max="2" width="14.90625" style="3" customWidth="1"/>
    <col min="3" max="3" width="14" style="3" customWidth="1"/>
    <col min="4" max="4" width="12.6328125" style="3" customWidth="1"/>
    <col min="5" max="5" width="7.6328125" style="3" customWidth="1"/>
    <col min="6" max="6" width="14" style="3" customWidth="1"/>
    <col min="7" max="7" width="12.6328125" style="3" customWidth="1"/>
    <col min="8" max="8" width="7.6328125" style="3" customWidth="1"/>
    <col min="9" max="9" width="14.90625" style="4" customWidth="1"/>
    <col min="10" max="10" width="12.6328125" style="3" customWidth="1"/>
    <col min="11" max="11" width="9.453125" style="3" customWidth="1"/>
    <col min="12" max="13" width="9" style="2"/>
    <col min="14" max="15" width="11.6328125" style="2" bestFit="1" customWidth="1"/>
    <col min="16" max="16384" width="9" style="2"/>
  </cols>
  <sheetData>
    <row r="1" spans="1:12" ht="25" customHeight="1" thickBot="1">
      <c r="A1" s="1160" t="s">
        <v>101</v>
      </c>
      <c r="B1" s="1160"/>
      <c r="C1" s="1160"/>
      <c r="D1" s="1160"/>
      <c r="E1" s="1160"/>
      <c r="F1" s="1160"/>
      <c r="G1" s="1160"/>
      <c r="H1" s="1160"/>
      <c r="I1" s="1160"/>
      <c r="J1" s="1160"/>
      <c r="K1" s="1160"/>
    </row>
    <row r="2" spans="1:12" ht="20.149999999999999" customHeight="1">
      <c r="A2" s="1146" t="s">
        <v>236</v>
      </c>
      <c r="B2" s="1147"/>
      <c r="C2" s="1152" t="s">
        <v>317</v>
      </c>
      <c r="D2" s="1153"/>
      <c r="E2" s="1154"/>
      <c r="F2" s="1152" t="s">
        <v>287</v>
      </c>
      <c r="G2" s="1153"/>
      <c r="H2" s="1154"/>
      <c r="I2" s="27" t="s">
        <v>263</v>
      </c>
      <c r="J2" s="26"/>
      <c r="K2" s="1155" t="s">
        <v>264</v>
      </c>
    </row>
    <row r="3" spans="1:12" ht="28" customHeight="1">
      <c r="A3" s="1148"/>
      <c r="B3" s="1149"/>
      <c r="C3" s="61" t="s">
        <v>83</v>
      </c>
      <c r="D3" s="62" t="s">
        <v>30</v>
      </c>
      <c r="E3" s="63" t="s">
        <v>265</v>
      </c>
      <c r="F3" s="61" t="s">
        <v>83</v>
      </c>
      <c r="G3" s="62" t="s">
        <v>30</v>
      </c>
      <c r="H3" s="63" t="s">
        <v>266</v>
      </c>
      <c r="I3" s="61" t="s">
        <v>83</v>
      </c>
      <c r="J3" s="63" t="s">
        <v>30</v>
      </c>
      <c r="K3" s="1156"/>
    </row>
    <row r="4" spans="1:12" ht="15" customHeight="1" thickBot="1">
      <c r="A4" s="1150"/>
      <c r="B4" s="1151"/>
      <c r="C4" s="28" t="s">
        <v>6</v>
      </c>
      <c r="D4" s="29" t="s">
        <v>6</v>
      </c>
      <c r="E4" s="30" t="s">
        <v>86</v>
      </c>
      <c r="F4" s="28" t="s">
        <v>6</v>
      </c>
      <c r="G4" s="29" t="s">
        <v>6</v>
      </c>
      <c r="H4" s="30" t="s">
        <v>86</v>
      </c>
      <c r="I4" s="28" t="s">
        <v>6</v>
      </c>
      <c r="J4" s="30" t="s">
        <v>6</v>
      </c>
      <c r="K4" s="31" t="s">
        <v>86</v>
      </c>
    </row>
    <row r="5" spans="1:12" ht="25" customHeight="1">
      <c r="A5" s="1157" t="s">
        <v>102</v>
      </c>
      <c r="B5" s="64" t="s">
        <v>103</v>
      </c>
      <c r="C5" s="411">
        <v>106862143</v>
      </c>
      <c r="D5" s="412">
        <v>1496070</v>
      </c>
      <c r="E5" s="413">
        <v>33.200000000000003</v>
      </c>
      <c r="F5" s="411">
        <v>110452376</v>
      </c>
      <c r="G5" s="412">
        <v>1546333</v>
      </c>
      <c r="H5" s="414">
        <v>34.1</v>
      </c>
      <c r="I5" s="20">
        <f>C5-F5</f>
        <v>-3590233</v>
      </c>
      <c r="J5" s="37">
        <f>D5-G5</f>
        <v>-50263</v>
      </c>
      <c r="K5" s="38">
        <f t="shared" ref="K5:K12" si="0">ROUND(D5/G5*100,1)</f>
        <v>96.7</v>
      </c>
    </row>
    <row r="6" spans="1:12" ht="25" customHeight="1">
      <c r="A6" s="1158"/>
      <c r="B6" s="65" t="s">
        <v>104</v>
      </c>
      <c r="C6" s="415">
        <v>44148143</v>
      </c>
      <c r="D6" s="416">
        <v>618074</v>
      </c>
      <c r="E6" s="417">
        <v>13.7</v>
      </c>
      <c r="F6" s="415">
        <v>43858429</v>
      </c>
      <c r="G6" s="416">
        <v>614018</v>
      </c>
      <c r="H6" s="418">
        <v>13.6</v>
      </c>
      <c r="I6" s="39">
        <f>C6-F6</f>
        <v>289714</v>
      </c>
      <c r="J6" s="40">
        <f>D6-G6</f>
        <v>4056</v>
      </c>
      <c r="K6" s="41">
        <f t="shared" si="0"/>
        <v>100.7</v>
      </c>
    </row>
    <row r="7" spans="1:12" ht="25" customHeight="1" thickBot="1">
      <c r="A7" s="1159"/>
      <c r="B7" s="32" t="s">
        <v>4</v>
      </c>
      <c r="C7" s="419">
        <f>C6+C5</f>
        <v>151010286</v>
      </c>
      <c r="D7" s="420">
        <f>D5+D6</f>
        <v>2114144</v>
      </c>
      <c r="E7" s="421">
        <f>E5+E6</f>
        <v>46.900000000000006</v>
      </c>
      <c r="F7" s="419">
        <f>F6+F5</f>
        <v>154310805</v>
      </c>
      <c r="G7" s="420">
        <f>G5+G6</f>
        <v>2160351</v>
      </c>
      <c r="H7" s="422">
        <f>H5+H6</f>
        <v>47.7</v>
      </c>
      <c r="I7" s="21">
        <f>SUM(I5:I6)</f>
        <v>-3300519</v>
      </c>
      <c r="J7" s="42">
        <f>SUM(J5:J6)</f>
        <v>-46207</v>
      </c>
      <c r="K7" s="43">
        <f t="shared" si="0"/>
        <v>97.9</v>
      </c>
    </row>
    <row r="8" spans="1:12" ht="25" customHeight="1">
      <c r="A8" s="1140" t="s">
        <v>105</v>
      </c>
      <c r="B8" s="64" t="s">
        <v>267</v>
      </c>
      <c r="C8" s="411">
        <v>65148000</v>
      </c>
      <c r="D8" s="412">
        <v>912072</v>
      </c>
      <c r="E8" s="413">
        <v>20.2</v>
      </c>
      <c r="F8" s="411">
        <v>66569786</v>
      </c>
      <c r="G8" s="412">
        <v>931977</v>
      </c>
      <c r="H8" s="423">
        <v>20.6</v>
      </c>
      <c r="I8" s="20">
        <f>C8-F8</f>
        <v>-1421786</v>
      </c>
      <c r="J8" s="37">
        <f>D8-G8</f>
        <v>-19905</v>
      </c>
      <c r="K8" s="38">
        <f t="shared" si="0"/>
        <v>97.9</v>
      </c>
      <c r="L8" s="83"/>
    </row>
    <row r="9" spans="1:12" ht="25" customHeight="1">
      <c r="A9" s="1141"/>
      <c r="B9" s="65" t="s">
        <v>234</v>
      </c>
      <c r="C9" s="415">
        <v>2888429</v>
      </c>
      <c r="D9" s="416">
        <v>40438</v>
      </c>
      <c r="E9" s="417">
        <v>0.9</v>
      </c>
      <c r="F9" s="415">
        <v>2967121</v>
      </c>
      <c r="G9" s="416">
        <v>41539</v>
      </c>
      <c r="H9" s="424">
        <v>0.9</v>
      </c>
      <c r="I9" s="39">
        <f>C9-F9</f>
        <v>-78692</v>
      </c>
      <c r="J9" s="40">
        <f>D9-G9</f>
        <v>-1101</v>
      </c>
      <c r="K9" s="41">
        <f t="shared" si="0"/>
        <v>97.3</v>
      </c>
    </row>
    <row r="10" spans="1:12" ht="25" customHeight="1" thickBot="1">
      <c r="A10" s="1142"/>
      <c r="B10" s="32" t="s">
        <v>4</v>
      </c>
      <c r="C10" s="419">
        <f>C9+C8</f>
        <v>68036429</v>
      </c>
      <c r="D10" s="420">
        <f>D8+D9</f>
        <v>952510</v>
      </c>
      <c r="E10" s="425">
        <f>E8+E9</f>
        <v>21.099999999999998</v>
      </c>
      <c r="F10" s="419">
        <f>F8+F9</f>
        <v>69536907</v>
      </c>
      <c r="G10" s="420">
        <f>G8+G9</f>
        <v>973516</v>
      </c>
      <c r="H10" s="426">
        <f>H8+H9</f>
        <v>21.5</v>
      </c>
      <c r="I10" s="21">
        <f>SUM(I8:I9)</f>
        <v>-1500478</v>
      </c>
      <c r="J10" s="42">
        <f>SUM(J8:J9)</f>
        <v>-21006</v>
      </c>
      <c r="K10" s="43">
        <f t="shared" si="0"/>
        <v>97.8</v>
      </c>
    </row>
    <row r="11" spans="1:12" ht="25" customHeight="1" thickBot="1">
      <c r="A11" s="33" t="s">
        <v>106</v>
      </c>
      <c r="B11" s="34"/>
      <c r="C11" s="427">
        <v>103207143</v>
      </c>
      <c r="D11" s="428">
        <v>1444900</v>
      </c>
      <c r="E11" s="429">
        <v>32</v>
      </c>
      <c r="F11" s="427">
        <v>99886643</v>
      </c>
      <c r="G11" s="428">
        <v>1398413</v>
      </c>
      <c r="H11" s="430">
        <v>30.8</v>
      </c>
      <c r="I11" s="23">
        <f>C11-F11</f>
        <v>3320500</v>
      </c>
      <c r="J11" s="44">
        <f>D11-G11</f>
        <v>46487</v>
      </c>
      <c r="K11" s="45">
        <f t="shared" si="0"/>
        <v>103.3</v>
      </c>
    </row>
    <row r="12" spans="1:12" ht="25" customHeight="1" thickBot="1">
      <c r="A12" s="1143" t="s">
        <v>268</v>
      </c>
      <c r="B12" s="1144"/>
      <c r="C12" s="14">
        <f>C7+C10+C11</f>
        <v>322253858</v>
      </c>
      <c r="D12" s="100">
        <f>D7+D10+D11</f>
        <v>4511554</v>
      </c>
      <c r="E12" s="36">
        <f>+E7+E10+E11</f>
        <v>100</v>
      </c>
      <c r="F12" s="14">
        <f>F7+F10+F11</f>
        <v>323734355</v>
      </c>
      <c r="G12" s="100">
        <f>G7+G10+G11</f>
        <v>4532280</v>
      </c>
      <c r="H12" s="114">
        <f>+H7+H10+H11</f>
        <v>100</v>
      </c>
      <c r="I12" s="81">
        <f>I7+I10+I11</f>
        <v>-1480497</v>
      </c>
      <c r="J12" s="44">
        <f>J7+J10+J11</f>
        <v>-20726</v>
      </c>
      <c r="K12" s="45">
        <f t="shared" si="0"/>
        <v>99.5</v>
      </c>
    </row>
    <row r="13" spans="1:12" s="48" customFormat="1" ht="16.5" customHeight="1">
      <c r="A13" s="25"/>
      <c r="B13" s="25"/>
      <c r="C13" s="25"/>
      <c r="D13" s="46"/>
      <c r="E13" s="25"/>
      <c r="F13" s="25"/>
      <c r="G13" s="46"/>
      <c r="H13" s="25"/>
      <c r="I13" s="47"/>
      <c r="J13" s="25"/>
      <c r="K13" s="25"/>
    </row>
    <row r="14" spans="1:12" s="48" customFormat="1" ht="25" customHeight="1" thickBot="1">
      <c r="A14" s="1145" t="s">
        <v>107</v>
      </c>
      <c r="B14" s="1145"/>
      <c r="C14" s="1145"/>
      <c r="D14" s="1145"/>
      <c r="E14" s="1145"/>
      <c r="F14" s="1145"/>
      <c r="G14" s="1145"/>
      <c r="H14" s="1145"/>
      <c r="I14" s="1145"/>
      <c r="J14" s="1145"/>
      <c r="K14" s="1145"/>
    </row>
    <row r="15" spans="1:12" ht="20.149999999999999" customHeight="1">
      <c r="A15" s="1146" t="s">
        <v>167</v>
      </c>
      <c r="B15" s="1147"/>
      <c r="C15" s="1152" t="str">
        <f>C2</f>
        <v>令和６年度</v>
      </c>
      <c r="D15" s="1153"/>
      <c r="E15" s="1154"/>
      <c r="F15" s="1152" t="str">
        <f>F2</f>
        <v>令和５年度</v>
      </c>
      <c r="G15" s="1153"/>
      <c r="H15" s="1154"/>
      <c r="I15" s="27" t="s">
        <v>263</v>
      </c>
      <c r="J15" s="26"/>
      <c r="K15" s="1155" t="s">
        <v>273</v>
      </c>
    </row>
    <row r="16" spans="1:12" ht="28" customHeight="1">
      <c r="A16" s="1148"/>
      <c r="B16" s="1149"/>
      <c r="C16" s="61" t="s">
        <v>108</v>
      </c>
      <c r="D16" s="62" t="s">
        <v>109</v>
      </c>
      <c r="E16" s="63" t="s">
        <v>266</v>
      </c>
      <c r="F16" s="61" t="s">
        <v>108</v>
      </c>
      <c r="G16" s="62" t="s">
        <v>109</v>
      </c>
      <c r="H16" s="63" t="s">
        <v>266</v>
      </c>
      <c r="I16" s="61" t="s">
        <v>108</v>
      </c>
      <c r="J16" s="63" t="s">
        <v>109</v>
      </c>
      <c r="K16" s="1156"/>
    </row>
    <row r="17" spans="1:11" ht="15" customHeight="1" thickBot="1">
      <c r="A17" s="1150"/>
      <c r="B17" s="1151"/>
      <c r="C17" s="28" t="s">
        <v>6</v>
      </c>
      <c r="D17" s="29" t="s">
        <v>6</v>
      </c>
      <c r="E17" s="30" t="s">
        <v>86</v>
      </c>
      <c r="F17" s="28" t="s">
        <v>6</v>
      </c>
      <c r="G17" s="29" t="s">
        <v>6</v>
      </c>
      <c r="H17" s="30" t="s">
        <v>86</v>
      </c>
      <c r="I17" s="28" t="s">
        <v>6</v>
      </c>
      <c r="J17" s="30" t="s">
        <v>6</v>
      </c>
      <c r="K17" s="31" t="s">
        <v>86</v>
      </c>
    </row>
    <row r="18" spans="1:11" ht="25" customHeight="1">
      <c r="A18" s="1136" t="s">
        <v>110</v>
      </c>
      <c r="B18" s="66" t="s">
        <v>111</v>
      </c>
      <c r="C18" s="411">
        <v>7617929</v>
      </c>
      <c r="D18" s="412">
        <v>106651</v>
      </c>
      <c r="E18" s="431">
        <v>94.3</v>
      </c>
      <c r="F18" s="411">
        <v>8162571</v>
      </c>
      <c r="G18" s="412">
        <v>114276</v>
      </c>
      <c r="H18" s="414">
        <v>94.5</v>
      </c>
      <c r="I18" s="20">
        <f>C18-F18</f>
        <v>-544642</v>
      </c>
      <c r="J18" s="37">
        <f>D18-G18</f>
        <v>-7625</v>
      </c>
      <c r="K18" s="38">
        <f>ROUND(D18/G18*100,1)</f>
        <v>93.3</v>
      </c>
    </row>
    <row r="19" spans="1:11" ht="25" customHeight="1" thickBot="1">
      <c r="A19" s="1137"/>
      <c r="B19" s="73" t="s">
        <v>269</v>
      </c>
      <c r="C19" s="432">
        <v>462571</v>
      </c>
      <c r="D19" s="433">
        <v>6476</v>
      </c>
      <c r="E19" s="434">
        <v>5.7</v>
      </c>
      <c r="F19" s="432">
        <v>472857</v>
      </c>
      <c r="G19" s="433">
        <v>6620</v>
      </c>
      <c r="H19" s="435">
        <v>5.5</v>
      </c>
      <c r="I19" s="49">
        <f>C19-F19</f>
        <v>-10286</v>
      </c>
      <c r="J19" s="50">
        <f>D19-G19</f>
        <v>-144</v>
      </c>
      <c r="K19" s="51">
        <f>ROUND(D19/G19*100,1)</f>
        <v>97.8</v>
      </c>
    </row>
    <row r="20" spans="1:11" ht="25" customHeight="1" thickBot="1">
      <c r="A20" s="1138" t="s">
        <v>270</v>
      </c>
      <c r="B20" s="1139"/>
      <c r="C20" s="35">
        <f t="shared" ref="C20:H20" si="1">C18+C19</f>
        <v>8080500</v>
      </c>
      <c r="D20" s="22">
        <f t="shared" si="1"/>
        <v>113127</v>
      </c>
      <c r="E20" s="24">
        <f t="shared" si="1"/>
        <v>100</v>
      </c>
      <c r="F20" s="35">
        <f t="shared" si="1"/>
        <v>8635428</v>
      </c>
      <c r="G20" s="22">
        <f t="shared" si="1"/>
        <v>120896</v>
      </c>
      <c r="H20" s="24">
        <f t="shared" si="1"/>
        <v>100</v>
      </c>
      <c r="I20" s="23">
        <f>I18+I19</f>
        <v>-554928</v>
      </c>
      <c r="J20" s="44">
        <f>J18+J19</f>
        <v>-7769</v>
      </c>
      <c r="K20" s="45">
        <f>ROUND(D20/G20*100,1)</f>
        <v>93.6</v>
      </c>
    </row>
    <row r="21" spans="1:11" ht="12" customHeight="1">
      <c r="D21" s="8"/>
      <c r="G21" s="8"/>
    </row>
  </sheetData>
  <mergeCells count="15">
    <mergeCell ref="A5:A7"/>
    <mergeCell ref="A1:K1"/>
    <mergeCell ref="A2:B4"/>
    <mergeCell ref="C2:E2"/>
    <mergeCell ref="F2:H2"/>
    <mergeCell ref="K2:K3"/>
    <mergeCell ref="A18:A19"/>
    <mergeCell ref="A20:B20"/>
    <mergeCell ref="A8:A10"/>
    <mergeCell ref="A12:B12"/>
    <mergeCell ref="A14:K14"/>
    <mergeCell ref="A15:B17"/>
    <mergeCell ref="C15:E15"/>
    <mergeCell ref="F15:H15"/>
    <mergeCell ref="K15:K16"/>
  </mergeCells>
  <phoneticPr fontId="3"/>
  <pageMargins left="0.78740157480314965" right="0.78740157480314965" top="0.59055118110236227" bottom="0.78740157480314965" header="0.39370078740157483" footer="0.39370078740157483"/>
  <pageSetup paperSize="9" firstPageNumber="6" orientation="landscape" useFirstPageNumber="1" r:id="rId1"/>
  <headerFooter scaleWithDoc="0" alignWithMargins="0">
    <oddFooter>&amp;C&amp;"ＭＳ 明朝,標準"&amp;14-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46"/>
  <sheetViews>
    <sheetView view="pageBreakPreview" zoomScale="60" zoomScaleNormal="70" workbookViewId="0"/>
  </sheetViews>
  <sheetFormatPr defaultColWidth="9" defaultRowHeight="33" customHeight="1"/>
  <cols>
    <col min="1" max="1" width="4.81640625" style="109" customWidth="1"/>
    <col min="2" max="2" width="4.1796875" style="109" bestFit="1" customWidth="1"/>
    <col min="3" max="3" width="4" style="109" bestFit="1" customWidth="1"/>
    <col min="4" max="4" width="8" style="109" bestFit="1" customWidth="1"/>
    <col min="5" max="16" width="8.6328125" style="109" customWidth="1"/>
    <col min="17" max="17" width="8" style="111" customWidth="1"/>
    <col min="18" max="18" width="10" style="111" customWidth="1"/>
    <col min="19" max="24" width="8.6328125" style="109" customWidth="1"/>
    <col min="25" max="25" width="8" style="111" bestFit="1" customWidth="1"/>
    <col min="26" max="26" width="10" style="111" customWidth="1"/>
    <col min="27" max="27" width="11" style="111" bestFit="1" customWidth="1"/>
    <col min="28" max="28" width="10" style="111" bestFit="1" customWidth="1"/>
    <col min="29" max="29" width="12.08984375" style="111" bestFit="1" customWidth="1"/>
    <col min="30" max="30" width="10" style="158" bestFit="1" customWidth="1"/>
    <col min="31" max="16384" width="9" style="111"/>
  </cols>
  <sheetData>
    <row r="1" spans="1:30" ht="33" customHeight="1" thickBot="1">
      <c r="A1" s="115"/>
      <c r="C1" s="115"/>
      <c r="D1" s="1234" t="s">
        <v>185</v>
      </c>
      <c r="E1" s="1234"/>
      <c r="F1" s="1234"/>
      <c r="G1" s="1234"/>
      <c r="H1" s="1234"/>
      <c r="I1" s="1234"/>
      <c r="J1" s="1234"/>
      <c r="K1" s="1234"/>
      <c r="L1" s="1234"/>
      <c r="M1" s="1234"/>
      <c r="N1" s="1234"/>
      <c r="O1" s="1234"/>
      <c r="P1" s="1234"/>
      <c r="Q1" s="1234"/>
      <c r="R1" s="1234"/>
      <c r="S1" s="1234"/>
      <c r="T1" s="1234"/>
      <c r="U1" s="1234"/>
      <c r="V1" s="115"/>
      <c r="AA1" s="1269" t="s">
        <v>319</v>
      </c>
      <c r="AB1" s="1269"/>
      <c r="AC1" s="1269"/>
      <c r="AD1" s="1269"/>
    </row>
    <row r="2" spans="1:30" ht="33" customHeight="1">
      <c r="A2" s="1270" t="s">
        <v>186</v>
      </c>
      <c r="B2" s="1271"/>
      <c r="C2" s="1271"/>
      <c r="D2" s="1271"/>
      <c r="E2" s="1271"/>
      <c r="F2" s="1271"/>
      <c r="G2" s="1272"/>
      <c r="H2" s="1277" t="s">
        <v>318</v>
      </c>
      <c r="I2" s="1278"/>
      <c r="J2" s="1278"/>
      <c r="K2" s="1279"/>
      <c r="L2" s="1280" t="s">
        <v>288</v>
      </c>
      <c r="M2" s="1278"/>
      <c r="N2" s="1278"/>
      <c r="O2" s="1281"/>
      <c r="P2" s="1225" t="s">
        <v>278</v>
      </c>
      <c r="Q2" s="1226"/>
      <c r="R2" s="1226"/>
      <c r="S2" s="1226"/>
      <c r="T2" s="1226"/>
      <c r="U2" s="1226"/>
      <c r="V2" s="1226"/>
      <c r="W2" s="1227"/>
      <c r="AA2" s="1273" t="s">
        <v>235</v>
      </c>
      <c r="AB2" s="1274"/>
      <c r="AC2" s="1275">
        <f>J4</f>
        <v>35368</v>
      </c>
      <c r="AD2" s="1276"/>
    </row>
    <row r="3" spans="1:30" ht="33" customHeight="1">
      <c r="A3" s="1259" t="s">
        <v>323</v>
      </c>
      <c r="B3" s="1260"/>
      <c r="C3" s="1260"/>
      <c r="D3" s="1260"/>
      <c r="E3" s="1260"/>
      <c r="F3" s="1260"/>
      <c r="G3" s="1261"/>
      <c r="H3" s="1240" t="s">
        <v>275</v>
      </c>
      <c r="I3" s="1241"/>
      <c r="J3" s="1242" t="s">
        <v>276</v>
      </c>
      <c r="K3" s="1232"/>
      <c r="L3" s="1231" t="s">
        <v>275</v>
      </c>
      <c r="M3" s="1233"/>
      <c r="N3" s="1242" t="s">
        <v>276</v>
      </c>
      <c r="O3" s="1243"/>
      <c r="P3" s="1232" t="s">
        <v>275</v>
      </c>
      <c r="Q3" s="1232"/>
      <c r="R3" s="1282" t="s">
        <v>279</v>
      </c>
      <c r="S3" s="1282"/>
      <c r="T3" s="1241" t="s">
        <v>217</v>
      </c>
      <c r="U3" s="1241"/>
      <c r="V3" s="1257" t="s">
        <v>280</v>
      </c>
      <c r="W3" s="1258"/>
      <c r="AA3" s="1253" t="s">
        <v>281</v>
      </c>
      <c r="AB3" s="1254"/>
      <c r="AC3" s="1255">
        <f>R34</f>
        <v>579400</v>
      </c>
      <c r="AD3" s="1256"/>
    </row>
    <row r="4" spans="1:30" ht="33" customHeight="1" thickBot="1">
      <c r="A4" s="1262"/>
      <c r="B4" s="1263"/>
      <c r="C4" s="1263"/>
      <c r="D4" s="1263"/>
      <c r="E4" s="1263"/>
      <c r="F4" s="1263"/>
      <c r="G4" s="1264"/>
      <c r="H4" s="1250">
        <v>1529</v>
      </c>
      <c r="I4" s="1251"/>
      <c r="J4" s="1239">
        <v>35368</v>
      </c>
      <c r="K4" s="1252"/>
      <c r="L4" s="1237">
        <v>1657</v>
      </c>
      <c r="M4" s="1237"/>
      <c r="N4" s="1238">
        <v>37866</v>
      </c>
      <c r="O4" s="1239"/>
      <c r="P4" s="1247">
        <f>H4-L4</f>
        <v>-128</v>
      </c>
      <c r="Q4" s="1248"/>
      <c r="R4" s="1245">
        <f>ROUND(H4/L4*100,1)</f>
        <v>92.3</v>
      </c>
      <c r="S4" s="1249"/>
      <c r="T4" s="1244">
        <f>J4-N4</f>
        <v>-2498</v>
      </c>
      <c r="U4" s="1244"/>
      <c r="V4" s="1245">
        <f>ROUND(J4/N4*100,1)</f>
        <v>93.4</v>
      </c>
      <c r="W4" s="1246"/>
      <c r="AA4" s="1267" t="s">
        <v>282</v>
      </c>
      <c r="AB4" s="1268"/>
      <c r="AC4" s="1265">
        <f>SUM(AC2:AD3)</f>
        <v>614768</v>
      </c>
      <c r="AD4" s="1266"/>
    </row>
    <row r="5" spans="1:30" ht="20.25" customHeight="1">
      <c r="A5" s="1236"/>
      <c r="B5" s="1215"/>
      <c r="C5" s="1215"/>
      <c r="D5" s="1215"/>
      <c r="E5" s="1215"/>
      <c r="F5" s="1215"/>
      <c r="G5" s="1215"/>
      <c r="H5" s="1215"/>
      <c r="I5" s="1215"/>
      <c r="J5" s="1215"/>
      <c r="K5" s="1215"/>
      <c r="L5" s="1215"/>
      <c r="M5" s="1215"/>
      <c r="N5" s="1215"/>
      <c r="O5" s="1215"/>
      <c r="P5" s="1215"/>
      <c r="Q5" s="1215"/>
      <c r="R5" s="1215"/>
      <c r="S5" s="1215"/>
      <c r="T5" s="1215"/>
      <c r="U5" s="1215"/>
      <c r="V5" s="1215"/>
      <c r="W5" s="1215"/>
      <c r="X5" s="1215"/>
      <c r="Y5" s="1215"/>
      <c r="Z5" s="1215"/>
      <c r="AA5" s="1215"/>
      <c r="AB5" s="1215"/>
      <c r="AC5" s="1215"/>
      <c r="AD5" s="1215"/>
    </row>
    <row r="6" spans="1:30" ht="20.25" customHeight="1">
      <c r="A6" s="1216"/>
      <c r="B6" s="1216"/>
      <c r="C6" s="1216"/>
      <c r="D6" s="1216"/>
      <c r="E6" s="1216"/>
      <c r="F6" s="1216"/>
      <c r="G6" s="1216"/>
      <c r="H6" s="1216"/>
      <c r="I6" s="1216"/>
      <c r="J6" s="1216"/>
      <c r="K6" s="1216"/>
      <c r="L6" s="1216"/>
      <c r="M6" s="1216"/>
      <c r="N6" s="1216"/>
      <c r="O6" s="1216"/>
      <c r="P6" s="1216"/>
      <c r="Q6" s="1216"/>
      <c r="R6" s="1216"/>
      <c r="S6" s="1216"/>
      <c r="T6" s="1216"/>
      <c r="U6" s="1216"/>
      <c r="V6" s="1216"/>
      <c r="W6" s="1216"/>
      <c r="X6" s="1216"/>
      <c r="Y6" s="1216"/>
      <c r="Z6" s="1216"/>
      <c r="AA6" s="1216"/>
      <c r="AB6" s="1216"/>
      <c r="AC6" s="1216"/>
      <c r="AD6" s="1216"/>
    </row>
    <row r="7" spans="1:30" ht="22.5" customHeight="1">
      <c r="A7" s="116"/>
      <c r="B7" s="116"/>
      <c r="C7" s="116"/>
      <c r="D7" s="1234" t="s">
        <v>221</v>
      </c>
      <c r="E7" s="1234"/>
      <c r="F7" s="1234"/>
      <c r="G7" s="1234"/>
      <c r="H7" s="1234"/>
      <c r="I7" s="1234"/>
      <c r="J7" s="1234"/>
      <c r="K7" s="1234"/>
      <c r="L7" s="1234"/>
      <c r="M7" s="1234"/>
      <c r="N7" s="1234"/>
      <c r="O7" s="1234"/>
      <c r="P7" s="1234"/>
      <c r="Q7" s="1234"/>
      <c r="R7" s="1234"/>
      <c r="S7" s="1234"/>
      <c r="T7" s="1234"/>
      <c r="U7" s="1234"/>
      <c r="V7" s="116"/>
      <c r="W7" s="116"/>
      <c r="X7" s="116"/>
      <c r="Y7" s="116"/>
      <c r="Z7" s="116"/>
      <c r="AA7" s="116"/>
      <c r="AB7" s="116"/>
      <c r="AC7" s="116"/>
      <c r="AD7" s="116"/>
    </row>
    <row r="8" spans="1:30" s="109" customFormat="1" ht="29.15" customHeight="1" thickBot="1">
      <c r="A8" s="117"/>
      <c r="B8" s="117"/>
      <c r="C8" s="117"/>
      <c r="D8" s="1235"/>
      <c r="E8" s="1235"/>
      <c r="F8" s="1235"/>
      <c r="G8" s="1235"/>
      <c r="H8" s="1235"/>
      <c r="I8" s="1235"/>
      <c r="J8" s="1235"/>
      <c r="K8" s="1235"/>
      <c r="L8" s="1235"/>
      <c r="M8" s="1235"/>
      <c r="N8" s="1235"/>
      <c r="O8" s="1235"/>
      <c r="P8" s="1235"/>
      <c r="Q8" s="1235"/>
      <c r="R8" s="1235"/>
      <c r="S8" s="1235"/>
      <c r="T8" s="1235"/>
      <c r="U8" s="1235"/>
      <c r="V8" s="241"/>
      <c r="W8" s="241"/>
      <c r="X8" s="241"/>
      <c r="Y8" s="241"/>
      <c r="Z8" s="117"/>
      <c r="AA8" s="117"/>
      <c r="AB8" s="117"/>
      <c r="AC8" s="117"/>
      <c r="AD8" s="117"/>
    </row>
    <row r="9" spans="1:30" s="109" customFormat="1" ht="29.15" customHeight="1">
      <c r="A9" s="118"/>
      <c r="B9" s="119"/>
      <c r="C9" s="1217" t="s">
        <v>245</v>
      </c>
      <c r="D9" s="1218"/>
      <c r="E9" s="1221" t="s">
        <v>147</v>
      </c>
      <c r="F9" s="1222"/>
      <c r="G9" s="1222"/>
      <c r="H9" s="1222"/>
      <c r="I9" s="1222"/>
      <c r="J9" s="1222"/>
      <c r="K9" s="1225" t="s">
        <v>320</v>
      </c>
      <c r="L9" s="1226"/>
      <c r="M9" s="1226"/>
      <c r="N9" s="1226"/>
      <c r="O9" s="1226"/>
      <c r="P9" s="1226"/>
      <c r="Q9" s="1226"/>
      <c r="R9" s="1227"/>
      <c r="S9" s="1226" t="s">
        <v>289</v>
      </c>
      <c r="T9" s="1226"/>
      <c r="U9" s="1226"/>
      <c r="V9" s="1226"/>
      <c r="W9" s="1226"/>
      <c r="X9" s="1226"/>
      <c r="Y9" s="1226"/>
      <c r="Z9" s="1227"/>
      <c r="AA9" s="120" t="s">
        <v>277</v>
      </c>
      <c r="AB9" s="121"/>
      <c r="AC9" s="121"/>
      <c r="AD9" s="122"/>
    </row>
    <row r="10" spans="1:30" s="109" customFormat="1" ht="29.15" customHeight="1">
      <c r="A10" s="1228" t="s">
        <v>211</v>
      </c>
      <c r="B10" s="1219"/>
      <c r="C10" s="1219"/>
      <c r="D10" s="1220"/>
      <c r="E10" s="1223"/>
      <c r="F10" s="1224"/>
      <c r="G10" s="1224"/>
      <c r="H10" s="1224"/>
      <c r="I10" s="1224"/>
      <c r="J10" s="1224"/>
      <c r="K10" s="1231" t="s">
        <v>148</v>
      </c>
      <c r="L10" s="1232"/>
      <c r="M10" s="1232"/>
      <c r="N10" s="1232"/>
      <c r="O10" s="1232"/>
      <c r="P10" s="1233"/>
      <c r="Q10" s="1161" t="s">
        <v>149</v>
      </c>
      <c r="R10" s="1165" t="s">
        <v>246</v>
      </c>
      <c r="S10" s="1232" t="s">
        <v>148</v>
      </c>
      <c r="T10" s="1232"/>
      <c r="U10" s="1232"/>
      <c r="V10" s="1232"/>
      <c r="W10" s="1232"/>
      <c r="X10" s="1233"/>
      <c r="Y10" s="1161" t="s">
        <v>149</v>
      </c>
      <c r="Z10" s="1165" t="s">
        <v>246</v>
      </c>
      <c r="AA10" s="1161" t="s">
        <v>149</v>
      </c>
      <c r="AB10" s="1161" t="s">
        <v>176</v>
      </c>
      <c r="AC10" s="1163" t="s">
        <v>246</v>
      </c>
      <c r="AD10" s="1165" t="s">
        <v>177</v>
      </c>
    </row>
    <row r="11" spans="1:30" s="109" customFormat="1" ht="29.15" customHeight="1" thickBot="1">
      <c r="A11" s="1229"/>
      <c r="B11" s="1230"/>
      <c r="C11" s="101"/>
      <c r="D11" s="123"/>
      <c r="E11" s="124" t="s">
        <v>150</v>
      </c>
      <c r="F11" s="125" t="s">
        <v>116</v>
      </c>
      <c r="G11" s="125" t="s">
        <v>151</v>
      </c>
      <c r="H11" s="126" t="s">
        <v>152</v>
      </c>
      <c r="I11" s="126" t="s">
        <v>153</v>
      </c>
      <c r="J11" s="126" t="s">
        <v>154</v>
      </c>
      <c r="K11" s="124" t="s">
        <v>150</v>
      </c>
      <c r="L11" s="125" t="s">
        <v>116</v>
      </c>
      <c r="M11" s="125" t="s">
        <v>151</v>
      </c>
      <c r="N11" s="126" t="s">
        <v>152</v>
      </c>
      <c r="O11" s="126" t="s">
        <v>153</v>
      </c>
      <c r="P11" s="127" t="s">
        <v>154</v>
      </c>
      <c r="Q11" s="1162"/>
      <c r="R11" s="1166"/>
      <c r="S11" s="128" t="s">
        <v>150</v>
      </c>
      <c r="T11" s="125" t="s">
        <v>116</v>
      </c>
      <c r="U11" s="125" t="s">
        <v>151</v>
      </c>
      <c r="V11" s="126" t="s">
        <v>152</v>
      </c>
      <c r="W11" s="126" t="s">
        <v>153</v>
      </c>
      <c r="X11" s="127" t="s">
        <v>154</v>
      </c>
      <c r="Y11" s="1162"/>
      <c r="Z11" s="1166"/>
      <c r="AA11" s="1162"/>
      <c r="AB11" s="1162"/>
      <c r="AC11" s="1164"/>
      <c r="AD11" s="1166"/>
    </row>
    <row r="12" spans="1:30" ht="29.15" customHeight="1">
      <c r="A12" s="1181" t="s">
        <v>212</v>
      </c>
      <c r="B12" s="1190" t="s">
        <v>247</v>
      </c>
      <c r="C12" s="1191"/>
      <c r="D12" s="1192"/>
      <c r="E12" s="436">
        <v>0</v>
      </c>
      <c r="F12" s="437">
        <v>2000</v>
      </c>
      <c r="G12" s="438">
        <v>0</v>
      </c>
      <c r="H12" s="438">
        <v>0</v>
      </c>
      <c r="I12" s="438">
        <v>0</v>
      </c>
      <c r="J12" s="439">
        <v>0</v>
      </c>
      <c r="K12" s="440">
        <v>0</v>
      </c>
      <c r="L12" s="437">
        <v>20320</v>
      </c>
      <c r="M12" s="437">
        <v>0</v>
      </c>
      <c r="N12" s="437">
        <v>0</v>
      </c>
      <c r="O12" s="437">
        <v>0</v>
      </c>
      <c r="P12" s="437">
        <v>0</v>
      </c>
      <c r="Q12" s="412">
        <f>K12+L12+M12+N12+O12+P12</f>
        <v>20320</v>
      </c>
      <c r="R12" s="441">
        <f>ROUND(((E12*K12)+(F12*L12)+(G12*M12)+(H12*N12)+(I12*O12)+(J12*P12))/1000,0)</f>
        <v>40640</v>
      </c>
      <c r="S12" s="437">
        <v>0</v>
      </c>
      <c r="T12" s="437">
        <v>20853</v>
      </c>
      <c r="U12" s="437">
        <v>0</v>
      </c>
      <c r="V12" s="437">
        <v>0</v>
      </c>
      <c r="W12" s="437">
        <v>0</v>
      </c>
      <c r="X12" s="437">
        <v>0</v>
      </c>
      <c r="Y12" s="412">
        <f>S12+T12+U12+V12+W12+X12</f>
        <v>20853</v>
      </c>
      <c r="Z12" s="441">
        <f>ROUND(((E12*S12)+(F12*T12)+(G12*U12)+(H12*V12)+(I12*W12)+(J12*X12))/1000,0)</f>
        <v>41706</v>
      </c>
      <c r="AA12" s="442">
        <f t="shared" ref="AA12:AA32" si="0">Q12-Y12</f>
        <v>-533</v>
      </c>
      <c r="AB12" s="443">
        <f t="shared" ref="AB12:AB28" si="1">ROUND(Q12/Y12*100,1)</f>
        <v>97.4</v>
      </c>
      <c r="AC12" s="129">
        <f t="shared" ref="AC12:AC27" si="2">R12-Z12</f>
        <v>-1066</v>
      </c>
      <c r="AD12" s="102">
        <f t="shared" ref="AD12:AD28" si="3">ROUND(R12/Z12*100,1)</f>
        <v>97.4</v>
      </c>
    </row>
    <row r="13" spans="1:30" ht="29.15" customHeight="1">
      <c r="A13" s="1182"/>
      <c r="B13" s="1193" t="s">
        <v>248</v>
      </c>
      <c r="C13" s="1194"/>
      <c r="D13" s="1195"/>
      <c r="E13" s="436">
        <v>0</v>
      </c>
      <c r="F13" s="444">
        <v>2000</v>
      </c>
      <c r="G13" s="436">
        <v>0</v>
      </c>
      <c r="H13" s="445">
        <v>0</v>
      </c>
      <c r="I13" s="445">
        <v>0</v>
      </c>
      <c r="J13" s="446">
        <v>0</v>
      </c>
      <c r="K13" s="447">
        <v>0</v>
      </c>
      <c r="L13" s="444">
        <v>1361</v>
      </c>
      <c r="M13" s="444">
        <v>0</v>
      </c>
      <c r="N13" s="444">
        <v>0</v>
      </c>
      <c r="O13" s="444">
        <v>0</v>
      </c>
      <c r="P13" s="444">
        <v>0</v>
      </c>
      <c r="Q13" s="448">
        <f>K13+L13+M13+N13+O13+P13</f>
        <v>1361</v>
      </c>
      <c r="R13" s="449">
        <f>ROUND(((E13*K13)+(F13*L13)+(G13*M13)+(H13*N13)+(I13*O13)+(J13*P13))/1000,0)</f>
        <v>2722</v>
      </c>
      <c r="S13" s="444">
        <v>0</v>
      </c>
      <c r="T13" s="444">
        <v>1373</v>
      </c>
      <c r="U13" s="444">
        <v>0</v>
      </c>
      <c r="V13" s="444">
        <v>0</v>
      </c>
      <c r="W13" s="444">
        <v>0</v>
      </c>
      <c r="X13" s="444">
        <v>0</v>
      </c>
      <c r="Y13" s="448">
        <f>S13+T13+U13+V13+W13+X13</f>
        <v>1373</v>
      </c>
      <c r="Z13" s="449">
        <f>ROUND(((E13*S13)+(F13*T13)+(G13*U13)+(H13*V13)+(I13*W13)+(J13*X13))/1000,0)</f>
        <v>2746</v>
      </c>
      <c r="AA13" s="450">
        <f t="shared" si="0"/>
        <v>-12</v>
      </c>
      <c r="AB13" s="451">
        <f t="shared" si="1"/>
        <v>99.1</v>
      </c>
      <c r="AC13" s="130">
        <f t="shared" si="2"/>
        <v>-24</v>
      </c>
      <c r="AD13" s="131">
        <f t="shared" si="3"/>
        <v>99.1</v>
      </c>
    </row>
    <row r="14" spans="1:30" ht="29.15" customHeight="1">
      <c r="A14" s="1182"/>
      <c r="B14" s="1193" t="s">
        <v>249</v>
      </c>
      <c r="C14" s="1194"/>
      <c r="D14" s="1195"/>
      <c r="E14" s="436">
        <v>0</v>
      </c>
      <c r="F14" s="444">
        <v>2400</v>
      </c>
      <c r="G14" s="436">
        <v>0</v>
      </c>
      <c r="H14" s="445">
        <v>0</v>
      </c>
      <c r="I14" s="445">
        <v>0</v>
      </c>
      <c r="J14" s="446">
        <v>0</v>
      </c>
      <c r="K14" s="447">
        <v>0</v>
      </c>
      <c r="L14" s="444">
        <v>12195</v>
      </c>
      <c r="M14" s="444">
        <v>0</v>
      </c>
      <c r="N14" s="444">
        <v>0</v>
      </c>
      <c r="O14" s="444">
        <v>0</v>
      </c>
      <c r="P14" s="444">
        <v>0</v>
      </c>
      <c r="Q14" s="448">
        <f>K14+L14+M14+N14+O14+P14</f>
        <v>12195</v>
      </c>
      <c r="R14" s="449">
        <f>ROUND(((E14*K14)+(F14*L14)+(G14*M14)+(H14*N14)+(I14*O14)+(J14*P14))/1000,0)</f>
        <v>29268</v>
      </c>
      <c r="S14" s="444">
        <v>0</v>
      </c>
      <c r="T14" s="444">
        <v>11794</v>
      </c>
      <c r="U14" s="444">
        <v>0</v>
      </c>
      <c r="V14" s="444">
        <v>0</v>
      </c>
      <c r="W14" s="444">
        <v>0</v>
      </c>
      <c r="X14" s="444">
        <v>0</v>
      </c>
      <c r="Y14" s="448">
        <f>S14+T14+U14+V14+W14+X14</f>
        <v>11794</v>
      </c>
      <c r="Z14" s="449">
        <f>ROUND(((E14*S14)+(F14*T14)+(G14*U14)+(H14*V14)+(I14*W14)+(J14*X14))/1000,0)</f>
        <v>28306</v>
      </c>
      <c r="AA14" s="450">
        <f t="shared" si="0"/>
        <v>401</v>
      </c>
      <c r="AB14" s="451">
        <f t="shared" si="1"/>
        <v>103.4</v>
      </c>
      <c r="AC14" s="130">
        <f t="shared" si="2"/>
        <v>962</v>
      </c>
      <c r="AD14" s="131">
        <f t="shared" si="3"/>
        <v>103.4</v>
      </c>
    </row>
    <row r="15" spans="1:30" ht="29.15" customHeight="1">
      <c r="A15" s="1182"/>
      <c r="B15" s="1178" t="s">
        <v>213</v>
      </c>
      <c r="C15" s="1179"/>
      <c r="D15" s="1180"/>
      <c r="E15" s="452">
        <v>0</v>
      </c>
      <c r="F15" s="453">
        <v>3700</v>
      </c>
      <c r="G15" s="454">
        <v>0</v>
      </c>
      <c r="H15" s="455">
        <v>0</v>
      </c>
      <c r="I15" s="455">
        <v>0</v>
      </c>
      <c r="J15" s="456">
        <v>0</v>
      </c>
      <c r="K15" s="457">
        <v>0</v>
      </c>
      <c r="L15" s="453">
        <v>609</v>
      </c>
      <c r="M15" s="453">
        <v>0</v>
      </c>
      <c r="N15" s="453">
        <v>0</v>
      </c>
      <c r="O15" s="453">
        <v>0</v>
      </c>
      <c r="P15" s="453">
        <v>0</v>
      </c>
      <c r="Q15" s="416">
        <f>K15+L15+M15+N15+O15+P15</f>
        <v>609</v>
      </c>
      <c r="R15" s="140">
        <f>ROUND(((E15*K15)+(F15*L15)+(G15*M15)+(H15*N15)+(I15*O15)+(J15*P15))/1000,0)</f>
        <v>2253</v>
      </c>
      <c r="S15" s="453">
        <v>0</v>
      </c>
      <c r="T15" s="453">
        <v>606</v>
      </c>
      <c r="U15" s="453">
        <v>0</v>
      </c>
      <c r="V15" s="453">
        <v>0</v>
      </c>
      <c r="W15" s="453">
        <v>0</v>
      </c>
      <c r="X15" s="453">
        <v>0</v>
      </c>
      <c r="Y15" s="416">
        <f>S15+T15+U15+V15+W15+X15</f>
        <v>606</v>
      </c>
      <c r="Z15" s="521">
        <f>ROUND(((E15*S15)+(F15*T15)+(G15*U15)+(H15*V15)+(I15*W15)+(J15*X15))/1000,0)</f>
        <v>2242</v>
      </c>
      <c r="AA15" s="458">
        <f t="shared" si="0"/>
        <v>3</v>
      </c>
      <c r="AB15" s="459">
        <f t="shared" si="1"/>
        <v>100.5</v>
      </c>
      <c r="AC15" s="522">
        <f t="shared" si="2"/>
        <v>11</v>
      </c>
      <c r="AD15" s="523">
        <f t="shared" si="3"/>
        <v>100.5</v>
      </c>
    </row>
    <row r="16" spans="1:30" ht="29.15" customHeight="1" thickBot="1">
      <c r="A16" s="1183"/>
      <c r="B16" s="1170" t="s">
        <v>4</v>
      </c>
      <c r="C16" s="1171"/>
      <c r="D16" s="1172"/>
      <c r="E16" s="460">
        <v>0</v>
      </c>
      <c r="F16" s="461">
        <v>0</v>
      </c>
      <c r="G16" s="461">
        <v>0</v>
      </c>
      <c r="H16" s="461">
        <v>0</v>
      </c>
      <c r="I16" s="461">
        <v>0</v>
      </c>
      <c r="J16" s="462">
        <v>0</v>
      </c>
      <c r="K16" s="419">
        <f t="shared" ref="K16:Z16" si="4">SUM(K12:K15)</f>
        <v>0</v>
      </c>
      <c r="L16" s="420">
        <f t="shared" si="4"/>
        <v>34485</v>
      </c>
      <c r="M16" s="420">
        <f t="shared" si="4"/>
        <v>0</v>
      </c>
      <c r="N16" s="420">
        <f t="shared" si="4"/>
        <v>0</v>
      </c>
      <c r="O16" s="420">
        <f t="shared" si="4"/>
        <v>0</v>
      </c>
      <c r="P16" s="420">
        <f t="shared" si="4"/>
        <v>0</v>
      </c>
      <c r="Q16" s="420">
        <f t="shared" si="4"/>
        <v>34485</v>
      </c>
      <c r="R16" s="463">
        <f t="shared" si="4"/>
        <v>74883</v>
      </c>
      <c r="S16" s="464">
        <f t="shared" si="4"/>
        <v>0</v>
      </c>
      <c r="T16" s="420">
        <f t="shared" si="4"/>
        <v>34626</v>
      </c>
      <c r="U16" s="420">
        <f t="shared" si="4"/>
        <v>0</v>
      </c>
      <c r="V16" s="420">
        <f t="shared" si="4"/>
        <v>0</v>
      </c>
      <c r="W16" s="420">
        <f t="shared" si="4"/>
        <v>0</v>
      </c>
      <c r="X16" s="420">
        <f t="shared" si="4"/>
        <v>0</v>
      </c>
      <c r="Y16" s="420">
        <f t="shared" si="4"/>
        <v>34626</v>
      </c>
      <c r="Z16" s="520">
        <f t="shared" si="4"/>
        <v>75000</v>
      </c>
      <c r="AA16" s="450">
        <f t="shared" si="0"/>
        <v>-141</v>
      </c>
      <c r="AB16" s="465">
        <f t="shared" si="1"/>
        <v>99.6</v>
      </c>
      <c r="AC16" s="524">
        <f t="shared" si="2"/>
        <v>-117</v>
      </c>
      <c r="AD16" s="525">
        <f t="shared" si="3"/>
        <v>99.8</v>
      </c>
    </row>
    <row r="17" spans="1:30" ht="29.15" customHeight="1">
      <c r="A17" s="1173" t="s">
        <v>32</v>
      </c>
      <c r="B17" s="1196" t="s">
        <v>214</v>
      </c>
      <c r="C17" s="1197"/>
      <c r="D17" s="1198"/>
      <c r="E17" s="436">
        <v>0</v>
      </c>
      <c r="F17" s="466">
        <v>3600</v>
      </c>
      <c r="G17" s="438">
        <v>0</v>
      </c>
      <c r="H17" s="438">
        <v>0</v>
      </c>
      <c r="I17" s="438">
        <v>0</v>
      </c>
      <c r="J17" s="439">
        <v>0</v>
      </c>
      <c r="K17" s="467">
        <v>0</v>
      </c>
      <c r="L17" s="466">
        <v>7317</v>
      </c>
      <c r="M17" s="466">
        <v>0</v>
      </c>
      <c r="N17" s="466">
        <v>0</v>
      </c>
      <c r="O17" s="466">
        <v>0</v>
      </c>
      <c r="P17" s="466">
        <v>0</v>
      </c>
      <c r="Q17" s="468">
        <f>K17+L17+M17+N17+O17+P17</f>
        <v>7317</v>
      </c>
      <c r="R17" s="441">
        <f t="shared" ref="R17:R22" si="5">ROUND(((E17*K17)+(F17*L17)+(G17*M17)+(H17*N17)+(I17*O17)+(J17*P17))/1000,0)</f>
        <v>26341</v>
      </c>
      <c r="S17" s="466">
        <v>0</v>
      </c>
      <c r="T17" s="466">
        <v>7177</v>
      </c>
      <c r="U17" s="466">
        <v>0</v>
      </c>
      <c r="V17" s="466">
        <v>0</v>
      </c>
      <c r="W17" s="466">
        <v>0</v>
      </c>
      <c r="X17" s="466">
        <v>0</v>
      </c>
      <c r="Y17" s="469">
        <f t="shared" ref="Y17:Y22" si="6">S17+T17+U17+V17+W17+X17</f>
        <v>7177</v>
      </c>
      <c r="Z17" s="470">
        <f>ROUND(((E17*S17)+(F17*T17)+(G17*U17)+(H17*V17)+(I17*W17)+(J17*X17))/1000,0)</f>
        <v>25837</v>
      </c>
      <c r="AA17" s="442">
        <f t="shared" si="0"/>
        <v>140</v>
      </c>
      <c r="AB17" s="443">
        <f t="shared" si="1"/>
        <v>102</v>
      </c>
      <c r="AC17" s="129">
        <f t="shared" si="2"/>
        <v>504</v>
      </c>
      <c r="AD17" s="102">
        <f t="shared" si="3"/>
        <v>102</v>
      </c>
    </row>
    <row r="18" spans="1:30" ht="29.15" customHeight="1">
      <c r="A18" s="1137"/>
      <c r="B18" s="1199" t="s">
        <v>250</v>
      </c>
      <c r="C18" s="1200"/>
      <c r="D18" s="1201"/>
      <c r="E18" s="471">
        <v>3100</v>
      </c>
      <c r="F18" s="472">
        <v>3900</v>
      </c>
      <c r="G18" s="472">
        <v>4600</v>
      </c>
      <c r="H18" s="472">
        <v>1000</v>
      </c>
      <c r="I18" s="472">
        <v>2000</v>
      </c>
      <c r="J18" s="473">
        <v>3000</v>
      </c>
      <c r="K18" s="471">
        <v>0</v>
      </c>
      <c r="L18" s="472">
        <v>0</v>
      </c>
      <c r="M18" s="472">
        <v>2</v>
      </c>
      <c r="N18" s="472">
        <v>0</v>
      </c>
      <c r="O18" s="472">
        <v>0</v>
      </c>
      <c r="P18" s="472">
        <v>0</v>
      </c>
      <c r="Q18" s="474">
        <f t="shared" ref="Q18:Q22" si="7">K18+L18+M18+N18+O18+P18</f>
        <v>2</v>
      </c>
      <c r="R18" s="136">
        <f t="shared" si="5"/>
        <v>9</v>
      </c>
      <c r="S18" s="472">
        <v>0</v>
      </c>
      <c r="T18" s="472">
        <v>0</v>
      </c>
      <c r="U18" s="472">
        <v>2</v>
      </c>
      <c r="V18" s="472">
        <v>0</v>
      </c>
      <c r="W18" s="472">
        <v>0</v>
      </c>
      <c r="X18" s="472">
        <v>0</v>
      </c>
      <c r="Y18" s="475">
        <f t="shared" si="6"/>
        <v>2</v>
      </c>
      <c r="Z18" s="136">
        <f>ROUND(((E18*S18)+(F18*T18)+(G18*U18)+(H18*V18)+(I18*W18)+(J18*X18))/1000,0)</f>
        <v>9</v>
      </c>
      <c r="AA18" s="450">
        <f t="shared" si="0"/>
        <v>0</v>
      </c>
      <c r="AB18" s="451">
        <f t="shared" si="1"/>
        <v>100</v>
      </c>
      <c r="AC18" s="130">
        <f t="shared" si="2"/>
        <v>0</v>
      </c>
      <c r="AD18" s="131">
        <f t="shared" si="3"/>
        <v>100</v>
      </c>
    </row>
    <row r="19" spans="1:30" ht="29.15" customHeight="1">
      <c r="A19" s="1137"/>
      <c r="B19" s="1177" t="s">
        <v>123</v>
      </c>
      <c r="C19" s="1175" t="s">
        <v>33</v>
      </c>
      <c r="D19" s="137" t="s">
        <v>251</v>
      </c>
      <c r="E19" s="471">
        <v>5500</v>
      </c>
      <c r="F19" s="472">
        <v>6900</v>
      </c>
      <c r="G19" s="472">
        <v>8200</v>
      </c>
      <c r="H19" s="472">
        <v>1800</v>
      </c>
      <c r="I19" s="472">
        <v>3500</v>
      </c>
      <c r="J19" s="473">
        <v>5200</v>
      </c>
      <c r="K19" s="471">
        <v>2</v>
      </c>
      <c r="L19" s="472">
        <v>2</v>
      </c>
      <c r="M19" s="472">
        <v>6</v>
      </c>
      <c r="N19" s="472">
        <v>0</v>
      </c>
      <c r="O19" s="472">
        <v>0</v>
      </c>
      <c r="P19" s="472">
        <v>0</v>
      </c>
      <c r="Q19" s="476">
        <f t="shared" si="7"/>
        <v>10</v>
      </c>
      <c r="R19" s="138">
        <f t="shared" si="5"/>
        <v>74</v>
      </c>
      <c r="S19" s="472">
        <v>0</v>
      </c>
      <c r="T19" s="472">
        <v>0</v>
      </c>
      <c r="U19" s="472">
        <v>3</v>
      </c>
      <c r="V19" s="472">
        <v>0</v>
      </c>
      <c r="W19" s="472">
        <v>0</v>
      </c>
      <c r="X19" s="472">
        <v>0</v>
      </c>
      <c r="Y19" s="476">
        <f t="shared" si="6"/>
        <v>3</v>
      </c>
      <c r="Z19" s="477">
        <f>ROUND(((E19*S19)+(F19*T19)+(G19*U19)+(H19*V19)+(I19*W19)+(J19*X19))/1000,0)</f>
        <v>25</v>
      </c>
      <c r="AA19" s="450">
        <f t="shared" si="0"/>
        <v>7</v>
      </c>
      <c r="AB19" s="451">
        <f t="shared" si="1"/>
        <v>333.3</v>
      </c>
      <c r="AC19" s="130">
        <f t="shared" si="2"/>
        <v>49</v>
      </c>
      <c r="AD19" s="131">
        <f t="shared" si="3"/>
        <v>296</v>
      </c>
    </row>
    <row r="20" spans="1:30" ht="29.15" customHeight="1">
      <c r="A20" s="1137"/>
      <c r="B20" s="1202"/>
      <c r="C20" s="1176"/>
      <c r="D20" s="139" t="s">
        <v>252</v>
      </c>
      <c r="E20" s="457">
        <v>7200</v>
      </c>
      <c r="F20" s="453">
        <v>10800</v>
      </c>
      <c r="G20" s="453">
        <v>12900</v>
      </c>
      <c r="H20" s="453">
        <v>2700</v>
      </c>
      <c r="I20" s="527">
        <v>0</v>
      </c>
      <c r="J20" s="529">
        <v>0</v>
      </c>
      <c r="K20" s="457">
        <v>9135</v>
      </c>
      <c r="L20" s="453">
        <v>18295</v>
      </c>
      <c r="M20" s="453">
        <v>8292</v>
      </c>
      <c r="N20" s="478">
        <v>104</v>
      </c>
      <c r="O20" s="478">
        <v>0</v>
      </c>
      <c r="P20" s="478">
        <v>0</v>
      </c>
      <c r="Q20" s="416">
        <f t="shared" si="7"/>
        <v>35826</v>
      </c>
      <c r="R20" s="140">
        <f t="shared" si="5"/>
        <v>370606</v>
      </c>
      <c r="S20" s="453">
        <v>10816</v>
      </c>
      <c r="T20" s="453">
        <v>16257</v>
      </c>
      <c r="U20" s="453">
        <v>7990</v>
      </c>
      <c r="V20" s="478">
        <v>1</v>
      </c>
      <c r="W20" s="478">
        <v>0</v>
      </c>
      <c r="X20" s="478">
        <v>0</v>
      </c>
      <c r="Y20" s="416">
        <f t="shared" si="6"/>
        <v>35064</v>
      </c>
      <c r="Z20" s="140">
        <f t="shared" ref="Z20:Z22" si="8">ROUND(((E20*S20)+(F20*T20)+(G20*U20)+(H20*V20)+(I20*W20)+(J20*X20))/1000,0)</f>
        <v>356525</v>
      </c>
      <c r="AA20" s="479">
        <f t="shared" si="0"/>
        <v>762</v>
      </c>
      <c r="AB20" s="459">
        <f t="shared" si="1"/>
        <v>102.2</v>
      </c>
      <c r="AC20" s="132">
        <f t="shared" si="2"/>
        <v>14081</v>
      </c>
      <c r="AD20" s="141">
        <f t="shared" si="3"/>
        <v>103.9</v>
      </c>
    </row>
    <row r="21" spans="1:30" ht="29.15" customHeight="1">
      <c r="A21" s="1137"/>
      <c r="B21" s="1202"/>
      <c r="C21" s="1177" t="s">
        <v>35</v>
      </c>
      <c r="D21" s="137" t="s">
        <v>215</v>
      </c>
      <c r="E21" s="471">
        <v>3000</v>
      </c>
      <c r="F21" s="472">
        <v>3800</v>
      </c>
      <c r="G21" s="472">
        <v>4500</v>
      </c>
      <c r="H21" s="472">
        <v>1000</v>
      </c>
      <c r="I21" s="528">
        <v>0</v>
      </c>
      <c r="J21" s="530">
        <v>0</v>
      </c>
      <c r="K21" s="471">
        <v>296</v>
      </c>
      <c r="L21" s="472">
        <v>585</v>
      </c>
      <c r="M21" s="472">
        <v>237</v>
      </c>
      <c r="N21" s="472">
        <v>8</v>
      </c>
      <c r="O21" s="472">
        <v>0</v>
      </c>
      <c r="P21" s="472">
        <v>0</v>
      </c>
      <c r="Q21" s="476">
        <f t="shared" si="7"/>
        <v>1126</v>
      </c>
      <c r="R21" s="138">
        <f t="shared" si="5"/>
        <v>4186</v>
      </c>
      <c r="S21" s="472">
        <v>380</v>
      </c>
      <c r="T21" s="472">
        <v>500</v>
      </c>
      <c r="U21" s="472">
        <v>235</v>
      </c>
      <c r="V21" s="472">
        <v>10</v>
      </c>
      <c r="W21" s="472">
        <v>0</v>
      </c>
      <c r="X21" s="472">
        <v>0</v>
      </c>
      <c r="Y21" s="476">
        <f t="shared" si="6"/>
        <v>1125</v>
      </c>
      <c r="Z21" s="477">
        <f t="shared" si="8"/>
        <v>4108</v>
      </c>
      <c r="AA21" s="450">
        <f t="shared" si="0"/>
        <v>1</v>
      </c>
      <c r="AB21" s="480">
        <f t="shared" si="1"/>
        <v>100.1</v>
      </c>
      <c r="AC21" s="142">
        <f t="shared" si="2"/>
        <v>78</v>
      </c>
      <c r="AD21" s="131">
        <f t="shared" si="3"/>
        <v>101.9</v>
      </c>
    </row>
    <row r="22" spans="1:30" ht="29.15" customHeight="1">
      <c r="A22" s="1137"/>
      <c r="B22" s="1176"/>
      <c r="C22" s="1176"/>
      <c r="D22" s="139" t="s">
        <v>36</v>
      </c>
      <c r="E22" s="457">
        <v>4000</v>
      </c>
      <c r="F22" s="453">
        <v>5000</v>
      </c>
      <c r="G22" s="453">
        <v>6000</v>
      </c>
      <c r="H22" s="453">
        <v>1300</v>
      </c>
      <c r="I22" s="503">
        <v>0</v>
      </c>
      <c r="J22" s="504">
        <v>0</v>
      </c>
      <c r="K22" s="457">
        <v>2260</v>
      </c>
      <c r="L22" s="453">
        <v>5475</v>
      </c>
      <c r="M22" s="453">
        <v>3563</v>
      </c>
      <c r="N22" s="453">
        <v>3</v>
      </c>
      <c r="O22" s="453">
        <v>0</v>
      </c>
      <c r="P22" s="453">
        <v>0</v>
      </c>
      <c r="Q22" s="416">
        <f t="shared" si="7"/>
        <v>11301</v>
      </c>
      <c r="R22" s="140">
        <f t="shared" si="5"/>
        <v>57797</v>
      </c>
      <c r="S22" s="453">
        <v>2821</v>
      </c>
      <c r="T22" s="453">
        <v>4863</v>
      </c>
      <c r="U22" s="453">
        <v>3442</v>
      </c>
      <c r="V22" s="453">
        <v>0</v>
      </c>
      <c r="W22" s="453">
        <v>0</v>
      </c>
      <c r="X22" s="453">
        <v>0</v>
      </c>
      <c r="Y22" s="416">
        <f t="shared" si="6"/>
        <v>11126</v>
      </c>
      <c r="Z22" s="140">
        <f t="shared" si="8"/>
        <v>56251</v>
      </c>
      <c r="AA22" s="479">
        <f t="shared" si="0"/>
        <v>175</v>
      </c>
      <c r="AB22" s="459">
        <f t="shared" si="1"/>
        <v>101.6</v>
      </c>
      <c r="AC22" s="132">
        <f t="shared" si="2"/>
        <v>1546</v>
      </c>
      <c r="AD22" s="141">
        <f t="shared" si="3"/>
        <v>102.7</v>
      </c>
    </row>
    <row r="23" spans="1:30" ht="29.15" customHeight="1" thickBot="1">
      <c r="A23" s="1174"/>
      <c r="B23" s="1170" t="s">
        <v>4</v>
      </c>
      <c r="C23" s="1171"/>
      <c r="D23" s="1172"/>
      <c r="E23" s="460">
        <v>0</v>
      </c>
      <c r="F23" s="461">
        <v>0</v>
      </c>
      <c r="G23" s="461">
        <v>0</v>
      </c>
      <c r="H23" s="461">
        <v>0</v>
      </c>
      <c r="I23" s="461">
        <v>0</v>
      </c>
      <c r="J23" s="462">
        <v>0</v>
      </c>
      <c r="K23" s="419">
        <f t="shared" ref="K23:Z23" si="9">SUM(K17:K22)</f>
        <v>11693</v>
      </c>
      <c r="L23" s="420">
        <f t="shared" si="9"/>
        <v>31674</v>
      </c>
      <c r="M23" s="420">
        <f t="shared" si="9"/>
        <v>12100</v>
      </c>
      <c r="N23" s="420">
        <f t="shared" si="9"/>
        <v>115</v>
      </c>
      <c r="O23" s="420">
        <f t="shared" si="9"/>
        <v>0</v>
      </c>
      <c r="P23" s="420">
        <f t="shared" si="9"/>
        <v>0</v>
      </c>
      <c r="Q23" s="420">
        <f t="shared" si="9"/>
        <v>55582</v>
      </c>
      <c r="R23" s="463">
        <f>SUM(R17:R22)</f>
        <v>459013</v>
      </c>
      <c r="S23" s="464">
        <f t="shared" si="9"/>
        <v>14017</v>
      </c>
      <c r="T23" s="420">
        <f t="shared" si="9"/>
        <v>28797</v>
      </c>
      <c r="U23" s="420">
        <f t="shared" si="9"/>
        <v>11672</v>
      </c>
      <c r="V23" s="420">
        <f t="shared" si="9"/>
        <v>11</v>
      </c>
      <c r="W23" s="420">
        <f t="shared" si="9"/>
        <v>0</v>
      </c>
      <c r="X23" s="420">
        <f t="shared" si="9"/>
        <v>0</v>
      </c>
      <c r="Y23" s="420">
        <f>SUM(Y17:Y22)</f>
        <v>54497</v>
      </c>
      <c r="Z23" s="420">
        <f t="shared" si="9"/>
        <v>442755</v>
      </c>
      <c r="AA23" s="450">
        <f t="shared" si="0"/>
        <v>1085</v>
      </c>
      <c r="AB23" s="465">
        <f t="shared" si="1"/>
        <v>102</v>
      </c>
      <c r="AC23" s="134">
        <f t="shared" si="2"/>
        <v>16258</v>
      </c>
      <c r="AD23" s="135">
        <f t="shared" si="3"/>
        <v>103.7</v>
      </c>
    </row>
    <row r="24" spans="1:30" ht="29.15" customHeight="1">
      <c r="A24" s="1181" t="s">
        <v>216</v>
      </c>
      <c r="B24" s="1184" t="s">
        <v>253</v>
      </c>
      <c r="C24" s="1185"/>
      <c r="D24" s="1186"/>
      <c r="E24" s="436">
        <v>0</v>
      </c>
      <c r="F24" s="437">
        <v>2400</v>
      </c>
      <c r="G24" s="438">
        <v>0</v>
      </c>
      <c r="H24" s="438">
        <v>0</v>
      </c>
      <c r="I24" s="438">
        <v>0</v>
      </c>
      <c r="J24" s="439">
        <v>0</v>
      </c>
      <c r="K24" s="440">
        <v>0</v>
      </c>
      <c r="L24" s="437">
        <v>1032</v>
      </c>
      <c r="M24" s="437">
        <v>0</v>
      </c>
      <c r="N24" s="437">
        <v>0</v>
      </c>
      <c r="O24" s="437">
        <v>0</v>
      </c>
      <c r="P24" s="437">
        <v>0</v>
      </c>
      <c r="Q24" s="412">
        <f>K24+L24+M24+N24+O24+P24</f>
        <v>1032</v>
      </c>
      <c r="R24" s="470">
        <f>ROUND(((E24*K24)+(F24*L24)+(G24*M24)+(H24*N24)+(I24*O24)+(J24*P24))/1000,0)</f>
        <v>2477</v>
      </c>
      <c r="S24" s="437">
        <v>0</v>
      </c>
      <c r="T24" s="437">
        <v>1033</v>
      </c>
      <c r="U24" s="437">
        <v>0</v>
      </c>
      <c r="V24" s="437">
        <v>0</v>
      </c>
      <c r="W24" s="437">
        <v>0</v>
      </c>
      <c r="X24" s="437">
        <v>0</v>
      </c>
      <c r="Y24" s="412">
        <f>S24+T24+U24+V24+W24+X24</f>
        <v>1033</v>
      </c>
      <c r="Z24" s="441">
        <f>ROUND(((E24*S24)+(F24*T24)+(G24*U24)+(H24*V24)+(I24*W24)+(J24*X24))/1000,0)</f>
        <v>2479</v>
      </c>
      <c r="AA24" s="442">
        <f t="shared" si="0"/>
        <v>-1</v>
      </c>
      <c r="AB24" s="443">
        <f t="shared" si="1"/>
        <v>99.9</v>
      </c>
      <c r="AC24" s="129">
        <f t="shared" si="2"/>
        <v>-2</v>
      </c>
      <c r="AD24" s="102">
        <f t="shared" si="3"/>
        <v>99.9</v>
      </c>
    </row>
    <row r="25" spans="1:30" ht="29.15" customHeight="1">
      <c r="A25" s="1182"/>
      <c r="B25" s="1187" t="s">
        <v>254</v>
      </c>
      <c r="C25" s="1188"/>
      <c r="D25" s="1189"/>
      <c r="E25" s="452">
        <v>0</v>
      </c>
      <c r="F25" s="453">
        <v>5900</v>
      </c>
      <c r="G25" s="454">
        <v>0</v>
      </c>
      <c r="H25" s="455">
        <v>0</v>
      </c>
      <c r="I25" s="455">
        <v>0</v>
      </c>
      <c r="J25" s="456">
        <v>0</v>
      </c>
      <c r="K25" s="457">
        <v>0</v>
      </c>
      <c r="L25" s="453">
        <v>533</v>
      </c>
      <c r="M25" s="453">
        <v>0</v>
      </c>
      <c r="N25" s="453">
        <v>0</v>
      </c>
      <c r="O25" s="453">
        <v>0</v>
      </c>
      <c r="P25" s="453">
        <v>0</v>
      </c>
      <c r="Q25" s="416">
        <f>K25+L25+M25+N25+O25+P25</f>
        <v>533</v>
      </c>
      <c r="R25" s="140">
        <f>ROUND(((E25*K25)+(F25*L25)+(G25*M25)+(H25*N25)+(I25*O25)+(J25*P25))/1000,0)</f>
        <v>3145</v>
      </c>
      <c r="S25" s="453">
        <v>0</v>
      </c>
      <c r="T25" s="453">
        <v>522</v>
      </c>
      <c r="U25" s="453">
        <v>0</v>
      </c>
      <c r="V25" s="453">
        <v>0</v>
      </c>
      <c r="W25" s="453">
        <v>0</v>
      </c>
      <c r="X25" s="453">
        <v>0</v>
      </c>
      <c r="Y25" s="416">
        <f>S25+T25+U25+V25+W25+X25</f>
        <v>522</v>
      </c>
      <c r="Z25" s="140">
        <f>ROUND(((E25*S25)+(F25*T25)+(G25*U25)+(H25*V25)+(I25*W25)+(J25*X25))/1000,0)</f>
        <v>3080</v>
      </c>
      <c r="AA25" s="458">
        <f t="shared" si="0"/>
        <v>11</v>
      </c>
      <c r="AB25" s="459">
        <f t="shared" si="1"/>
        <v>102.1</v>
      </c>
      <c r="AC25" s="132">
        <f t="shared" si="2"/>
        <v>65</v>
      </c>
      <c r="AD25" s="141">
        <f t="shared" si="3"/>
        <v>102.1</v>
      </c>
    </row>
    <row r="26" spans="1:30" ht="29.15" customHeight="1" thickBot="1">
      <c r="A26" s="1183"/>
      <c r="B26" s="1170" t="s">
        <v>4</v>
      </c>
      <c r="C26" s="1171"/>
      <c r="D26" s="1172"/>
      <c r="E26" s="460">
        <v>0</v>
      </c>
      <c r="F26" s="461">
        <v>0</v>
      </c>
      <c r="G26" s="481">
        <v>0</v>
      </c>
      <c r="H26" s="481">
        <v>0</v>
      </c>
      <c r="I26" s="481">
        <v>0</v>
      </c>
      <c r="J26" s="482">
        <v>0</v>
      </c>
      <c r="K26" s="419">
        <f t="shared" ref="K26:Y26" si="10">SUM(K24:K25)</f>
        <v>0</v>
      </c>
      <c r="L26" s="420">
        <f t="shared" si="10"/>
        <v>1565</v>
      </c>
      <c r="M26" s="420">
        <f t="shared" si="10"/>
        <v>0</v>
      </c>
      <c r="N26" s="420">
        <f t="shared" si="10"/>
        <v>0</v>
      </c>
      <c r="O26" s="420">
        <f t="shared" si="10"/>
        <v>0</v>
      </c>
      <c r="P26" s="420">
        <f t="shared" si="10"/>
        <v>0</v>
      </c>
      <c r="Q26" s="483">
        <f>SUM(Q24:Q25)</f>
        <v>1565</v>
      </c>
      <c r="R26" s="463">
        <f>SUM(R24:R25)</f>
        <v>5622</v>
      </c>
      <c r="S26" s="464">
        <f t="shared" si="10"/>
        <v>0</v>
      </c>
      <c r="T26" s="420">
        <f t="shared" si="10"/>
        <v>1555</v>
      </c>
      <c r="U26" s="420">
        <f t="shared" si="10"/>
        <v>0</v>
      </c>
      <c r="V26" s="420">
        <f t="shared" si="10"/>
        <v>0</v>
      </c>
      <c r="W26" s="420">
        <f t="shared" si="10"/>
        <v>0</v>
      </c>
      <c r="X26" s="420">
        <f t="shared" si="10"/>
        <v>0</v>
      </c>
      <c r="Y26" s="483">
        <f t="shared" si="10"/>
        <v>1555</v>
      </c>
      <c r="Z26" s="463">
        <f>SUM(Z24:Z25)</f>
        <v>5559</v>
      </c>
      <c r="AA26" s="450">
        <f t="shared" si="0"/>
        <v>10</v>
      </c>
      <c r="AB26" s="465">
        <f t="shared" si="1"/>
        <v>100.6</v>
      </c>
      <c r="AC26" s="134">
        <f t="shared" si="2"/>
        <v>63</v>
      </c>
      <c r="AD26" s="135">
        <f t="shared" si="3"/>
        <v>101.1</v>
      </c>
    </row>
    <row r="27" spans="1:30" ht="29.15" customHeight="1" thickBot="1">
      <c r="A27" s="1167" t="s">
        <v>255</v>
      </c>
      <c r="B27" s="1168"/>
      <c r="C27" s="1168"/>
      <c r="D27" s="1169"/>
      <c r="E27" s="460">
        <v>0</v>
      </c>
      <c r="F27" s="484">
        <v>6000</v>
      </c>
      <c r="G27" s="485">
        <v>0</v>
      </c>
      <c r="H27" s="486">
        <v>0</v>
      </c>
      <c r="I27" s="486">
        <v>0</v>
      </c>
      <c r="J27" s="487">
        <v>0</v>
      </c>
      <c r="K27" s="488">
        <v>0</v>
      </c>
      <c r="L27" s="484">
        <v>6646</v>
      </c>
      <c r="M27" s="484">
        <v>0</v>
      </c>
      <c r="N27" s="484">
        <v>0</v>
      </c>
      <c r="O27" s="484">
        <v>0</v>
      </c>
      <c r="P27" s="484">
        <v>0</v>
      </c>
      <c r="Q27" s="468">
        <f>K27+L27+M27+N27+O27+P27</f>
        <v>6646</v>
      </c>
      <c r="R27" s="140">
        <f>ROUND(((E27*K27)+(F27*L27)+(G27*M27)+(H27*N27)+(I27*O27)+(J27*P27))/1000,0)</f>
        <v>39876</v>
      </c>
      <c r="S27" s="484">
        <v>0</v>
      </c>
      <c r="T27" s="484">
        <v>6329</v>
      </c>
      <c r="U27" s="484">
        <v>0</v>
      </c>
      <c r="V27" s="484">
        <v>0</v>
      </c>
      <c r="W27" s="484">
        <v>0</v>
      </c>
      <c r="X27" s="484">
        <v>0</v>
      </c>
      <c r="Y27" s="468">
        <f>S27+T27+U27+V27+W27+X27</f>
        <v>6329</v>
      </c>
      <c r="Z27" s="441">
        <f>ROUND(((E27*S27)+(F27*T27)+(G27*U27)+(H27*V27)+(I27*W27)+(J27*X27))/1000,0)</f>
        <v>37974</v>
      </c>
      <c r="AA27" s="442">
        <f t="shared" si="0"/>
        <v>317</v>
      </c>
      <c r="AB27" s="489">
        <f t="shared" si="1"/>
        <v>105</v>
      </c>
      <c r="AC27" s="144">
        <f t="shared" si="2"/>
        <v>1902</v>
      </c>
      <c r="AD27" s="145">
        <f t="shared" si="3"/>
        <v>105</v>
      </c>
    </row>
    <row r="28" spans="1:30" ht="29.15" customHeight="1" thickBot="1">
      <c r="A28" s="1167" t="s">
        <v>119</v>
      </c>
      <c r="B28" s="1168"/>
      <c r="C28" s="1168"/>
      <c r="D28" s="1169"/>
      <c r="E28" s="460">
        <v>0</v>
      </c>
      <c r="F28" s="461">
        <v>0</v>
      </c>
      <c r="G28" s="461">
        <v>0</v>
      </c>
      <c r="H28" s="461">
        <v>0</v>
      </c>
      <c r="I28" s="461">
        <v>0</v>
      </c>
      <c r="J28" s="462">
        <v>0</v>
      </c>
      <c r="K28" s="488">
        <f>K16+K23+K26+K27</f>
        <v>11693</v>
      </c>
      <c r="L28" s="490">
        <f>L16+L23+L26+L27</f>
        <v>74370</v>
      </c>
      <c r="M28" s="490">
        <f t="shared" ref="M28:Z28" si="11">M16+M23+M26+M27</f>
        <v>12100</v>
      </c>
      <c r="N28" s="490">
        <f t="shared" si="11"/>
        <v>115</v>
      </c>
      <c r="O28" s="490">
        <f t="shared" si="11"/>
        <v>0</v>
      </c>
      <c r="P28" s="490">
        <f t="shared" si="11"/>
        <v>0</v>
      </c>
      <c r="Q28" s="491">
        <f>Q16+Q23+Q26+Q27</f>
        <v>98278</v>
      </c>
      <c r="R28" s="492">
        <f t="shared" si="11"/>
        <v>579394</v>
      </c>
      <c r="S28" s="484">
        <f t="shared" si="11"/>
        <v>14017</v>
      </c>
      <c r="T28" s="490">
        <f t="shared" si="11"/>
        <v>71307</v>
      </c>
      <c r="U28" s="490">
        <f t="shared" si="11"/>
        <v>11672</v>
      </c>
      <c r="V28" s="490">
        <f t="shared" si="11"/>
        <v>11</v>
      </c>
      <c r="W28" s="490">
        <f t="shared" si="11"/>
        <v>0</v>
      </c>
      <c r="X28" s="490">
        <f t="shared" si="11"/>
        <v>0</v>
      </c>
      <c r="Y28" s="491">
        <f>Y16+Y23+Y26+Y27</f>
        <v>97007</v>
      </c>
      <c r="Z28" s="492">
        <f t="shared" si="11"/>
        <v>561288</v>
      </c>
      <c r="AA28" s="442">
        <f t="shared" si="0"/>
        <v>1271</v>
      </c>
      <c r="AB28" s="489">
        <f t="shared" si="1"/>
        <v>101.3</v>
      </c>
      <c r="AC28" s="526">
        <f t="shared" ref="AC28:AC33" si="12">R28-Z28</f>
        <v>18106</v>
      </c>
      <c r="AD28" s="145">
        <f t="shared" si="3"/>
        <v>103.2</v>
      </c>
    </row>
    <row r="29" spans="1:30" ht="29.15" customHeight="1">
      <c r="A29" s="1181" t="s">
        <v>37</v>
      </c>
      <c r="B29" s="1204" t="s">
        <v>38</v>
      </c>
      <c r="C29" s="1205"/>
      <c r="D29" s="1206"/>
      <c r="E29" s="440">
        <v>500</v>
      </c>
      <c r="F29" s="493">
        <v>0</v>
      </c>
      <c r="G29" s="438">
        <v>0</v>
      </c>
      <c r="H29" s="493">
        <v>0</v>
      </c>
      <c r="I29" s="493">
        <v>0</v>
      </c>
      <c r="J29" s="494">
        <v>0</v>
      </c>
      <c r="K29" s="440">
        <v>0</v>
      </c>
      <c r="L29" s="437">
        <v>0</v>
      </c>
      <c r="M29" s="437">
        <v>0</v>
      </c>
      <c r="N29" s="437">
        <v>0</v>
      </c>
      <c r="O29" s="437">
        <v>0</v>
      </c>
      <c r="P29" s="437">
        <v>0</v>
      </c>
      <c r="Q29" s="412">
        <f>K29+L29+M29+N29+O29+P29</f>
        <v>0</v>
      </c>
      <c r="R29" s="470">
        <f>ROUND(((E29*K29)+(F29*L29)+(G29*M29)+(H29*N29)+(I29*O29)+(J29*P29))/1000,0)</f>
        <v>0</v>
      </c>
      <c r="S29" s="437">
        <v>0</v>
      </c>
      <c r="T29" s="437">
        <v>0</v>
      </c>
      <c r="U29" s="437">
        <v>0</v>
      </c>
      <c r="V29" s="437">
        <v>0</v>
      </c>
      <c r="W29" s="437">
        <v>0</v>
      </c>
      <c r="X29" s="437">
        <v>0</v>
      </c>
      <c r="Y29" s="412">
        <f>S29+T29+U29+V29+W29+X29</f>
        <v>0</v>
      </c>
      <c r="Z29" s="441">
        <f>ROUND(((E29*S29)+(F29*T29)+(G29*U29)+(H29*V29)+(I29*W29)+(J29*X29))/1000,0)</f>
        <v>0</v>
      </c>
      <c r="AA29" s="442">
        <f t="shared" si="0"/>
        <v>0</v>
      </c>
      <c r="AB29" s="495" t="str">
        <f>IFERROR(ROUND(Q29/Y29*100,1),"0.0")</f>
        <v>0.0</v>
      </c>
      <c r="AC29" s="129">
        <f t="shared" si="12"/>
        <v>0</v>
      </c>
      <c r="AD29" s="148" t="str">
        <f>IFERROR(ROUND(R29/Z29*100,1),"0.0")</f>
        <v>0.0</v>
      </c>
    </row>
    <row r="30" spans="1:30" ht="29.15" customHeight="1">
      <c r="A30" s="1182"/>
      <c r="B30" s="1207" t="s">
        <v>120</v>
      </c>
      <c r="C30" s="1208"/>
      <c r="D30" s="1209"/>
      <c r="E30" s="447">
        <v>1000</v>
      </c>
      <c r="F30" s="496">
        <v>0</v>
      </c>
      <c r="G30" s="496">
        <v>0</v>
      </c>
      <c r="H30" s="497">
        <v>0</v>
      </c>
      <c r="I30" s="497">
        <v>0</v>
      </c>
      <c r="J30" s="498">
        <v>0</v>
      </c>
      <c r="K30" s="447">
        <v>0</v>
      </c>
      <c r="L30" s="444">
        <v>0</v>
      </c>
      <c r="M30" s="444">
        <v>0</v>
      </c>
      <c r="N30" s="444">
        <v>0</v>
      </c>
      <c r="O30" s="444">
        <v>0</v>
      </c>
      <c r="P30" s="444">
        <v>0</v>
      </c>
      <c r="Q30" s="448">
        <f>K30+L30+M30+N30+O30+P30</f>
        <v>0</v>
      </c>
      <c r="R30" s="499">
        <f>ROUND(((E30*K30)+(F30*L30)+(G30*M30)+(H30*N30)+(I30*O30)+(J30*P30))/1000,0)</f>
        <v>0</v>
      </c>
      <c r="S30" s="444">
        <v>0</v>
      </c>
      <c r="T30" s="444">
        <v>0</v>
      </c>
      <c r="U30" s="444">
        <v>0</v>
      </c>
      <c r="V30" s="444">
        <v>0</v>
      </c>
      <c r="W30" s="444">
        <v>0</v>
      </c>
      <c r="X30" s="444">
        <v>0</v>
      </c>
      <c r="Y30" s="448">
        <f>S30+T30+U30+V30+W30+X30</f>
        <v>0</v>
      </c>
      <c r="Z30" s="449">
        <f>ROUND(((E30*S30)+(F30*T30)+(G30*U30)+(H30*V30)+(I30*W30)+(J30*X30))/1000,0)</f>
        <v>0</v>
      </c>
      <c r="AA30" s="500">
        <f t="shared" si="0"/>
        <v>0</v>
      </c>
      <c r="AB30" s="501" t="str">
        <f>IFERROR(ROUND(Q30/Y30*100,1),"0.0")</f>
        <v>0.0</v>
      </c>
      <c r="AC30" s="130">
        <f t="shared" si="12"/>
        <v>0</v>
      </c>
      <c r="AD30" s="149" t="str">
        <f>IFERROR(ROUND(R30/Z30*100,1),"0.0")</f>
        <v>0.0</v>
      </c>
    </row>
    <row r="31" spans="1:30" ht="29.15" customHeight="1">
      <c r="A31" s="1182"/>
      <c r="B31" s="1207" t="s">
        <v>121</v>
      </c>
      <c r="C31" s="1208"/>
      <c r="D31" s="1209"/>
      <c r="E31" s="447">
        <v>3000</v>
      </c>
      <c r="F31" s="496">
        <v>0</v>
      </c>
      <c r="G31" s="496">
        <v>0</v>
      </c>
      <c r="H31" s="497">
        <v>0</v>
      </c>
      <c r="I31" s="497">
        <v>0</v>
      </c>
      <c r="J31" s="498">
        <v>0</v>
      </c>
      <c r="K31" s="447">
        <v>2</v>
      </c>
      <c r="L31" s="444">
        <v>0</v>
      </c>
      <c r="M31" s="444">
        <v>0</v>
      </c>
      <c r="N31" s="444">
        <v>0</v>
      </c>
      <c r="O31" s="444">
        <v>0</v>
      </c>
      <c r="P31" s="444">
        <v>0</v>
      </c>
      <c r="Q31" s="448">
        <f>K31+L31+M31+N31+O31+P31</f>
        <v>2</v>
      </c>
      <c r="R31" s="499">
        <f>ROUND(((E31*K31)+(F31*L31)+(G31*M31)+(H31*N31)+(I31*O31)+(J31*P31))/1000,0)</f>
        <v>6</v>
      </c>
      <c r="S31" s="444">
        <v>2</v>
      </c>
      <c r="T31" s="444">
        <v>0</v>
      </c>
      <c r="U31" s="444">
        <v>0</v>
      </c>
      <c r="V31" s="444">
        <v>0</v>
      </c>
      <c r="W31" s="444">
        <v>0</v>
      </c>
      <c r="X31" s="444">
        <v>0</v>
      </c>
      <c r="Y31" s="448">
        <f>S31+T31+U31+V31+W31+X31</f>
        <v>2</v>
      </c>
      <c r="Z31" s="449">
        <f>ROUND(((E31*S31)+(F31*T31)+(G31*U31)+(H31*V31)+(I31*W31)+(J31*X31))/1000,0)</f>
        <v>6</v>
      </c>
      <c r="AA31" s="450">
        <f t="shared" si="0"/>
        <v>0</v>
      </c>
      <c r="AB31" s="501">
        <f>IFERROR(ROUND(Q31/Y31*100,1),"0.0")</f>
        <v>100</v>
      </c>
      <c r="AC31" s="130">
        <f t="shared" si="12"/>
        <v>0</v>
      </c>
      <c r="AD31" s="150">
        <f>IFERROR(ROUND(R31/Z31*100,1),"0.0")</f>
        <v>100</v>
      </c>
    </row>
    <row r="32" spans="1:30" ht="29.15" customHeight="1">
      <c r="A32" s="1182"/>
      <c r="B32" s="1210" t="s">
        <v>39</v>
      </c>
      <c r="C32" s="1211"/>
      <c r="D32" s="1212"/>
      <c r="E32" s="457">
        <v>1000</v>
      </c>
      <c r="F32" s="502">
        <v>0</v>
      </c>
      <c r="G32" s="502">
        <v>0</v>
      </c>
      <c r="H32" s="503">
        <v>0</v>
      </c>
      <c r="I32" s="503">
        <v>0</v>
      </c>
      <c r="J32" s="504">
        <v>0</v>
      </c>
      <c r="K32" s="457">
        <v>0</v>
      </c>
      <c r="L32" s="453">
        <v>0</v>
      </c>
      <c r="M32" s="453">
        <v>0</v>
      </c>
      <c r="N32" s="453">
        <v>0</v>
      </c>
      <c r="O32" s="453">
        <v>0</v>
      </c>
      <c r="P32" s="453">
        <v>0</v>
      </c>
      <c r="Q32" s="416">
        <f>K32+L32+M32+N32+O32+P32</f>
        <v>0</v>
      </c>
      <c r="R32" s="140">
        <f>ROUND(((E32*K32)+(F32*L32)+(G32*M32)+(H32*N32)+(I32*O32)+(J32*P32))/1000,0)</f>
        <v>0</v>
      </c>
      <c r="S32" s="453">
        <v>0</v>
      </c>
      <c r="T32" s="453">
        <v>0</v>
      </c>
      <c r="U32" s="453">
        <v>0</v>
      </c>
      <c r="V32" s="453">
        <v>0</v>
      </c>
      <c r="W32" s="453">
        <v>0</v>
      </c>
      <c r="X32" s="453">
        <v>0</v>
      </c>
      <c r="Y32" s="416">
        <f>S32+T32+U32+V32+W32+X32</f>
        <v>0</v>
      </c>
      <c r="Z32" s="140">
        <f>ROUND(((E32*S32)+(F32*T32)+(G32*U32)+(H32*V32)+(I32*W32)+(J32*X32))/1000,0)</f>
        <v>0</v>
      </c>
      <c r="AA32" s="458">
        <f t="shared" si="0"/>
        <v>0</v>
      </c>
      <c r="AB32" s="505" t="str">
        <f>IFERROR(ROUND(Q32/Y32*100,1),"0.0")</f>
        <v>0.0</v>
      </c>
      <c r="AC32" s="151">
        <f t="shared" si="12"/>
        <v>0</v>
      </c>
      <c r="AD32" s="152" t="str">
        <f>IFERROR(ROUND(R32/Z32*100,1),"0.0")</f>
        <v>0.0</v>
      </c>
    </row>
    <row r="33" spans="1:30" ht="29.15" customHeight="1" thickBot="1">
      <c r="A33" s="1183"/>
      <c r="B33" s="1170" t="s">
        <v>4</v>
      </c>
      <c r="C33" s="1171"/>
      <c r="D33" s="1172"/>
      <c r="E33" s="460">
        <v>0</v>
      </c>
      <c r="F33" s="506">
        <v>0</v>
      </c>
      <c r="G33" s="506">
        <v>0</v>
      </c>
      <c r="H33" s="506">
        <v>0</v>
      </c>
      <c r="I33" s="506">
        <v>0</v>
      </c>
      <c r="J33" s="507">
        <v>0</v>
      </c>
      <c r="K33" s="419">
        <f>SUM(K29:K32)</f>
        <v>2</v>
      </c>
      <c r="L33" s="420">
        <f>SUM(L29:L32)</f>
        <v>0</v>
      </c>
      <c r="M33" s="420">
        <v>0</v>
      </c>
      <c r="N33" s="420">
        <f t="shared" ref="N33:T33" si="13">SUM(N29:N32)</f>
        <v>0</v>
      </c>
      <c r="O33" s="420">
        <f t="shared" si="13"/>
        <v>0</v>
      </c>
      <c r="P33" s="420">
        <f t="shared" si="13"/>
        <v>0</v>
      </c>
      <c r="Q33" s="420">
        <f t="shared" si="13"/>
        <v>2</v>
      </c>
      <c r="R33" s="463">
        <f t="shared" si="13"/>
        <v>6</v>
      </c>
      <c r="S33" s="464">
        <f>SUM(S29:S32)</f>
        <v>2</v>
      </c>
      <c r="T33" s="420">
        <f t="shared" si="13"/>
        <v>0</v>
      </c>
      <c r="U33" s="420">
        <v>0</v>
      </c>
      <c r="V33" s="420">
        <f>SUM(V29:V32)</f>
        <v>0</v>
      </c>
      <c r="W33" s="420">
        <f>SUM(W29:W32)</f>
        <v>0</v>
      </c>
      <c r="X33" s="420">
        <f>SUM(X29:X32)</f>
        <v>0</v>
      </c>
      <c r="Y33" s="420">
        <f>SUM(Y29:Y32)</f>
        <v>2</v>
      </c>
      <c r="Z33" s="420">
        <f>SUM(Z29:Z32)</f>
        <v>6</v>
      </c>
      <c r="AA33" s="450">
        <f>Q33-Y33</f>
        <v>0</v>
      </c>
      <c r="AB33" s="465">
        <f>ROUND(Q33/Y33*100,1)</f>
        <v>100</v>
      </c>
      <c r="AC33" s="134">
        <f t="shared" si="12"/>
        <v>0</v>
      </c>
      <c r="AD33" s="153">
        <f>ROUND(R33/Z33*100,1)</f>
        <v>100</v>
      </c>
    </row>
    <row r="34" spans="1:30" ht="29.15" customHeight="1" thickBot="1">
      <c r="A34" s="1167" t="s">
        <v>122</v>
      </c>
      <c r="B34" s="1168"/>
      <c r="C34" s="1168"/>
      <c r="D34" s="1169"/>
      <c r="E34" s="133">
        <v>0</v>
      </c>
      <c r="F34" s="154">
        <v>0</v>
      </c>
      <c r="G34" s="155">
        <v>0</v>
      </c>
      <c r="H34" s="155">
        <v>0</v>
      </c>
      <c r="I34" s="155">
        <v>0</v>
      </c>
      <c r="J34" s="156">
        <v>0</v>
      </c>
      <c r="K34" s="99">
        <f t="shared" ref="K34:Z34" si="14">K28+K33</f>
        <v>11695</v>
      </c>
      <c r="L34" s="100">
        <f t="shared" si="14"/>
        <v>74370</v>
      </c>
      <c r="M34" s="100">
        <f t="shared" si="14"/>
        <v>12100</v>
      </c>
      <c r="N34" s="100">
        <f t="shared" si="14"/>
        <v>115</v>
      </c>
      <c r="O34" s="100">
        <f t="shared" si="14"/>
        <v>0</v>
      </c>
      <c r="P34" s="100">
        <f t="shared" si="14"/>
        <v>0</v>
      </c>
      <c r="Q34" s="100">
        <f t="shared" si="14"/>
        <v>98280</v>
      </c>
      <c r="R34" s="146">
        <f t="shared" si="14"/>
        <v>579400</v>
      </c>
      <c r="S34" s="143">
        <f t="shared" si="14"/>
        <v>14019</v>
      </c>
      <c r="T34" s="147">
        <f t="shared" si="14"/>
        <v>71307</v>
      </c>
      <c r="U34" s="147">
        <f t="shared" si="14"/>
        <v>11672</v>
      </c>
      <c r="V34" s="147">
        <f t="shared" si="14"/>
        <v>11</v>
      </c>
      <c r="W34" s="147">
        <f t="shared" si="14"/>
        <v>0</v>
      </c>
      <c r="X34" s="147">
        <f t="shared" si="14"/>
        <v>0</v>
      </c>
      <c r="Y34" s="147">
        <f t="shared" si="14"/>
        <v>97009</v>
      </c>
      <c r="Z34" s="490">
        <f t="shared" si="14"/>
        <v>561294</v>
      </c>
      <c r="AA34" s="442">
        <f>Q34-Y34</f>
        <v>1271</v>
      </c>
      <c r="AB34" s="489">
        <f>ROUND(Q34/Y34*100,1)</f>
        <v>101.3</v>
      </c>
      <c r="AC34" s="526">
        <f>R34-Z34</f>
        <v>18106</v>
      </c>
      <c r="AD34" s="157">
        <f>ROUND(R34/Z34*100,1)</f>
        <v>103.2</v>
      </c>
    </row>
    <row r="35" spans="1:30" ht="18" customHeight="1">
      <c r="A35" s="1213"/>
      <c r="B35" s="1214"/>
      <c r="C35" s="1214"/>
      <c r="D35" s="1214"/>
      <c r="E35" s="1214"/>
      <c r="F35" s="1214"/>
      <c r="G35" s="1214"/>
      <c r="H35" s="1214"/>
      <c r="I35" s="1214"/>
      <c r="J35" s="1214"/>
      <c r="K35" s="1214"/>
      <c r="L35" s="1214"/>
      <c r="M35" s="1214"/>
      <c r="N35" s="1214"/>
      <c r="O35" s="1214"/>
      <c r="P35" s="1214"/>
      <c r="Q35" s="1214"/>
      <c r="R35" s="1214"/>
      <c r="S35" s="1214"/>
      <c r="T35" s="1214"/>
      <c r="U35" s="1214"/>
      <c r="V35" s="1214"/>
      <c r="W35" s="1214"/>
      <c r="X35" s="1214"/>
      <c r="Y35" s="1214"/>
      <c r="Z35" s="1214"/>
      <c r="AA35" s="1214"/>
      <c r="AB35" s="1214"/>
      <c r="AC35" s="1214"/>
      <c r="AD35" s="1214"/>
    </row>
    <row r="36" spans="1:30" ht="18" customHeight="1">
      <c r="A36" s="1215"/>
      <c r="B36" s="1215"/>
      <c r="C36" s="1215"/>
      <c r="D36" s="1215"/>
      <c r="E36" s="1215"/>
      <c r="F36" s="1215"/>
      <c r="G36" s="1215"/>
      <c r="H36" s="1215"/>
      <c r="I36" s="1215"/>
      <c r="J36" s="1215"/>
      <c r="K36" s="1215"/>
      <c r="L36" s="1215"/>
      <c r="M36" s="1215"/>
      <c r="N36" s="1215"/>
      <c r="O36" s="1215"/>
      <c r="P36" s="1215"/>
      <c r="Q36" s="1215"/>
      <c r="R36" s="1215"/>
      <c r="S36" s="1215"/>
      <c r="T36" s="1215"/>
      <c r="U36" s="1215"/>
      <c r="V36" s="1215"/>
      <c r="W36" s="1215"/>
      <c r="X36" s="1215"/>
      <c r="Y36" s="1215"/>
      <c r="Z36" s="1215"/>
      <c r="AA36" s="1215"/>
      <c r="AB36" s="1215"/>
      <c r="AC36" s="1215"/>
      <c r="AD36" s="1215"/>
    </row>
    <row r="37" spans="1:30" ht="18" customHeight="1">
      <c r="A37" s="1203"/>
      <c r="B37" s="1203"/>
      <c r="C37" s="1203"/>
      <c r="D37" s="1203"/>
      <c r="E37" s="1203"/>
      <c r="F37" s="1203"/>
      <c r="G37" s="1203"/>
      <c r="H37" s="1203"/>
      <c r="I37" s="1203"/>
      <c r="J37" s="1203"/>
      <c r="K37" s="1203"/>
      <c r="L37" s="1203"/>
      <c r="M37" s="1203"/>
      <c r="N37" s="1203"/>
      <c r="O37" s="1203"/>
      <c r="P37" s="1203"/>
      <c r="Q37" s="1203"/>
      <c r="R37" s="1203"/>
      <c r="S37" s="1203"/>
      <c r="T37" s="1203"/>
      <c r="U37" s="1203"/>
      <c r="V37" s="1203"/>
      <c r="W37" s="1203"/>
      <c r="X37" s="1203"/>
      <c r="Y37" s="1203"/>
      <c r="Z37" s="1203"/>
      <c r="AA37" s="1203"/>
      <c r="AB37" s="1203"/>
      <c r="AC37" s="1203"/>
      <c r="AD37" s="1203"/>
    </row>
    <row r="38" spans="1:30" ht="20.25" customHeight="1"/>
    <row r="39" spans="1:30" ht="29.15" customHeight="1">
      <c r="A39" s="111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S39" s="111"/>
      <c r="T39" s="111"/>
      <c r="U39" s="111"/>
      <c r="V39" s="111"/>
      <c r="W39" s="111"/>
      <c r="X39" s="111"/>
      <c r="AD39" s="111"/>
    </row>
    <row r="40" spans="1:30" ht="29.15" customHeight="1">
      <c r="A40" s="111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S40" s="111"/>
      <c r="T40" s="111"/>
      <c r="U40" s="111"/>
      <c r="V40" s="111"/>
      <c r="W40" s="111"/>
      <c r="X40" s="111"/>
      <c r="AD40" s="111"/>
    </row>
    <row r="41" spans="1:30" ht="29.15" customHeight="1">
      <c r="A41" s="111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S41" s="111"/>
      <c r="T41" s="111"/>
      <c r="U41" s="111"/>
      <c r="V41" s="111"/>
      <c r="W41" s="111"/>
      <c r="X41" s="111"/>
      <c r="AD41" s="111"/>
    </row>
    <row r="42" spans="1:30" ht="29.15" customHeight="1">
      <c r="A42" s="111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S42" s="111"/>
      <c r="T42" s="111"/>
      <c r="U42" s="111"/>
      <c r="V42" s="111"/>
      <c r="W42" s="111"/>
      <c r="X42" s="111"/>
      <c r="AD42" s="111"/>
    </row>
    <row r="43" spans="1:30" ht="20.25" customHeight="1">
      <c r="A43" s="111"/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S43" s="111"/>
      <c r="T43" s="111"/>
      <c r="U43" s="111"/>
      <c r="V43" s="111"/>
      <c r="W43" s="111"/>
      <c r="X43" s="111"/>
      <c r="AD43" s="111"/>
    </row>
    <row r="44" spans="1:30" ht="21" customHeight="1">
      <c r="A44" s="111"/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S44" s="111"/>
      <c r="T44" s="111"/>
      <c r="U44" s="111"/>
      <c r="V44" s="111"/>
      <c r="W44" s="111"/>
      <c r="X44" s="111"/>
      <c r="AD44" s="111"/>
    </row>
    <row r="45" spans="1:30" ht="21" customHeight="1">
      <c r="A45" s="111"/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S45" s="111"/>
      <c r="T45" s="111"/>
      <c r="U45" s="111"/>
      <c r="V45" s="111"/>
      <c r="W45" s="111"/>
      <c r="X45" s="111"/>
      <c r="AD45" s="111"/>
    </row>
    <row r="46" spans="1:30" ht="21" customHeight="1">
      <c r="A46" s="111"/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S46" s="111"/>
      <c r="T46" s="111"/>
      <c r="U46" s="111"/>
      <c r="V46" s="111"/>
      <c r="W46" s="111"/>
      <c r="X46" s="111"/>
      <c r="AD46" s="111"/>
    </row>
  </sheetData>
  <mergeCells count="76">
    <mergeCell ref="A3:G4"/>
    <mergeCell ref="AC4:AD4"/>
    <mergeCell ref="AA4:AB4"/>
    <mergeCell ref="D1:U1"/>
    <mergeCell ref="AA1:AD1"/>
    <mergeCell ref="A2:G2"/>
    <mergeCell ref="P2:W2"/>
    <mergeCell ref="AA2:AB2"/>
    <mergeCell ref="AC2:AD2"/>
    <mergeCell ref="H2:K2"/>
    <mergeCell ref="L2:O2"/>
    <mergeCell ref="P3:Q3"/>
    <mergeCell ref="R3:S3"/>
    <mergeCell ref="T3:U3"/>
    <mergeCell ref="A5:AD5"/>
    <mergeCell ref="L4:M4"/>
    <mergeCell ref="N4:O4"/>
    <mergeCell ref="H3:I3"/>
    <mergeCell ref="J3:K3"/>
    <mergeCell ref="L3:M3"/>
    <mergeCell ref="N3:O3"/>
    <mergeCell ref="T4:U4"/>
    <mergeCell ref="V4:W4"/>
    <mergeCell ref="P4:Q4"/>
    <mergeCell ref="R4:S4"/>
    <mergeCell ref="H4:I4"/>
    <mergeCell ref="J4:K4"/>
    <mergeCell ref="AA3:AB3"/>
    <mergeCell ref="AC3:AD3"/>
    <mergeCell ref="V3:W3"/>
    <mergeCell ref="A6:AD6"/>
    <mergeCell ref="C9:D10"/>
    <mergeCell ref="E9:J10"/>
    <mergeCell ref="K9:R9"/>
    <mergeCell ref="S9:Z9"/>
    <mergeCell ref="A10:B11"/>
    <mergeCell ref="K10:P10"/>
    <mergeCell ref="Q10:Q11"/>
    <mergeCell ref="R10:R11"/>
    <mergeCell ref="S10:X10"/>
    <mergeCell ref="Y10:Y11"/>
    <mergeCell ref="Z10:Z11"/>
    <mergeCell ref="AA10:AA11"/>
    <mergeCell ref="D7:U8"/>
    <mergeCell ref="B19:B22"/>
    <mergeCell ref="A37:AD37"/>
    <mergeCell ref="A29:A33"/>
    <mergeCell ref="B29:D29"/>
    <mergeCell ref="B30:D30"/>
    <mergeCell ref="B31:D31"/>
    <mergeCell ref="B32:D32"/>
    <mergeCell ref="B33:D33"/>
    <mergeCell ref="A34:D34"/>
    <mergeCell ref="A35:AD35"/>
    <mergeCell ref="A36:AD36"/>
    <mergeCell ref="B12:D12"/>
    <mergeCell ref="B13:D13"/>
    <mergeCell ref="B14:D14"/>
    <mergeCell ref="B17:D17"/>
    <mergeCell ref="B18:D18"/>
    <mergeCell ref="AB10:AB11"/>
    <mergeCell ref="AC10:AC11"/>
    <mergeCell ref="AD10:AD11"/>
    <mergeCell ref="A28:D28"/>
    <mergeCell ref="B16:D16"/>
    <mergeCell ref="A17:A23"/>
    <mergeCell ref="A27:D27"/>
    <mergeCell ref="C19:C20"/>
    <mergeCell ref="C21:C22"/>
    <mergeCell ref="B15:D15"/>
    <mergeCell ref="A24:A26"/>
    <mergeCell ref="B24:D24"/>
    <mergeCell ref="B25:D25"/>
    <mergeCell ref="B26:D26"/>
    <mergeCell ref="B23:D23"/>
    <mergeCell ref="A12:A16"/>
  </mergeCells>
  <phoneticPr fontId="3"/>
  <pageMargins left="0.78740157480314965" right="0.78740157480314965" top="0.78740157480314965" bottom="0.59055118110236227" header="0.39370078740157483" footer="0.39370078740157483"/>
  <pageSetup paperSize="9" scale="49" firstPageNumber="7" orientation="landscape" useFirstPageNumber="1" r:id="rId1"/>
  <headerFooter scaleWithDoc="0" alignWithMargins="0">
    <oddFooter>&amp;C&amp;"ＭＳ 明朝,標準"&amp;14- &amp;P -</oddFooter>
  </headerFooter>
  <rowBreaks count="1" manualBreakCount="1">
    <brk id="37" max="2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6</vt:i4>
      </vt:variant>
    </vt:vector>
  </HeadingPairs>
  <TitlesOfParts>
    <vt:vector size="17" baseType="lpstr">
      <vt:lpstr>-1</vt:lpstr>
      <vt:lpstr>0</vt:lpstr>
      <vt:lpstr>1</vt:lpstr>
      <vt:lpstr>2</vt:lpstr>
      <vt:lpstr>3 </vt:lpstr>
      <vt:lpstr>4</vt:lpstr>
      <vt:lpstr>5</vt:lpstr>
      <vt:lpstr>6</vt:lpstr>
      <vt:lpstr>7</vt:lpstr>
      <vt:lpstr>8</vt:lpstr>
      <vt:lpstr>9</vt:lpstr>
      <vt:lpstr>'1'!Print_Area</vt:lpstr>
      <vt:lpstr>'2'!Print_Area</vt:lpstr>
      <vt:lpstr>'4'!Print_Area</vt:lpstr>
      <vt:lpstr>'5'!Print_Area</vt:lpstr>
      <vt:lpstr>'6'!Print_Area</vt:lpstr>
      <vt:lpstr>'7'!Print_Area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植木　秀一</dc:creator>
  <cp:lastModifiedBy>諏訪間　光</cp:lastModifiedBy>
  <cp:lastPrinted>2024-02-21T00:52:06Z</cp:lastPrinted>
  <dcterms:created xsi:type="dcterms:W3CDTF">1997-01-08T22:48:59Z</dcterms:created>
  <dcterms:modified xsi:type="dcterms:W3CDTF">2024-02-21T00:52:19Z</dcterms:modified>
</cp:coreProperties>
</file>